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U:\99d_障害福祉事業別\【重要】地域生活支援事業見直しについて\06_HP掲載用\HP掲載用\"/>
    </mc:Choice>
  </mc:AlternateContent>
  <xr:revisionPtr revIDLastSave="0" documentId="13_ncr:1_{FCAE37B8-A469-46F6-B117-DE5C67ECDC93}" xr6:coauthVersionLast="47" xr6:coauthVersionMax="47" xr10:uidLastSave="{00000000-0000-0000-0000-000000000000}"/>
  <bookViews>
    <workbookView xWindow="-120" yWindow="-120" windowWidth="29040" windowHeight="15840" activeTab="2" xr2:uid="{DD3FB972-BF45-4B56-B08E-85104614FBF5}"/>
  </bookViews>
  <sheets>
    <sheet name="請求書" sheetId="12" r:id="rId1"/>
    <sheet name="実績記録 " sheetId="38" r:id="rId2"/>
    <sheet name="実績記録 （２枚用）" sheetId="37" r:id="rId3"/>
    <sheet name="コード表" sheetId="9" state="hidden" r:id="rId4"/>
  </sheets>
  <definedNames>
    <definedName name="_11_A家事０．５">#REF!</definedName>
    <definedName name="_11_A家事０．７５">#REF!</definedName>
    <definedName name="_11_A家事１．０">#REF!</definedName>
    <definedName name="_11_A家事１．２５">#REF!</definedName>
    <definedName name="_11_A家事１．５">#REF!</definedName>
    <definedName name="_11_A家事１．７５">#REF!</definedName>
    <definedName name="_11_A家事１０．０">#REF!</definedName>
    <definedName name="_11_A家事１０．２５">#REF!</definedName>
    <definedName name="_11_A家事１０．５">#REF!</definedName>
    <definedName name="_11_A家事２．０">#REF!</definedName>
    <definedName name="_11_A家事２．２５">#REF!</definedName>
    <definedName name="_11_A家事２．５">#REF!</definedName>
    <definedName name="_11_A家事２．７５">#REF!</definedName>
    <definedName name="_11_A家事３．０">#REF!</definedName>
    <definedName name="_11_A家事３．２５">#REF!</definedName>
    <definedName name="_11_A家事３．５">#REF!</definedName>
    <definedName name="_11_A家事３．７５">#REF!</definedName>
    <definedName name="_11_A家事４．０">#REF!</definedName>
    <definedName name="_11_A家事４．２５">#REF!</definedName>
    <definedName name="_11_A家事４．５">#REF!</definedName>
    <definedName name="_11_A家事４．７５">#REF!</definedName>
    <definedName name="_11_A家事５．０">#REF!</definedName>
    <definedName name="_11_A家事５．２５">#REF!</definedName>
    <definedName name="_11_A家事５．５">#REF!</definedName>
    <definedName name="_11_A家事５．７５">#REF!</definedName>
    <definedName name="_11_A家事６．０">#REF!</definedName>
    <definedName name="_11_A家事６．２５">#REF!</definedName>
    <definedName name="_11_A家事６．５">#REF!</definedName>
    <definedName name="_11_A家事６．７５">#REF!</definedName>
    <definedName name="_11_A家事７．０">#REF!</definedName>
    <definedName name="_11_A家事７．２５">#REF!</definedName>
    <definedName name="_11_A家事７．５">#REF!</definedName>
    <definedName name="_11_A家事７．７５">#REF!</definedName>
    <definedName name="_11_A家事８．０">#REF!</definedName>
    <definedName name="_11_A家事８．２５">#REF!</definedName>
    <definedName name="_11_A家事８．５">#REF!</definedName>
    <definedName name="_11_A家事８．７５">#REF!</definedName>
    <definedName name="_11_A家事９．０">#REF!</definedName>
    <definedName name="_11_A家事９．２５">#REF!</definedName>
    <definedName name="_11_A家事９．５">#REF!</definedName>
    <definedName name="_11_A家事９．７５">#REF!</definedName>
    <definedName name="_11_A家事増０．２５">#REF!</definedName>
    <definedName name="_11_A家事増０．５">#REF!</definedName>
    <definedName name="_11_A家事増０．７５">#REF!</definedName>
    <definedName name="_11_A家事増１．０">#REF!</definedName>
    <definedName name="_11_A家事増１．２５">#REF!</definedName>
    <definedName name="_11_A家事増１．５">#REF!</definedName>
    <definedName name="_11_A家事増１．７５">#REF!</definedName>
    <definedName name="_11_A家事増１０．０">#REF!</definedName>
    <definedName name="_11_A家事増１０．２５">#REF!</definedName>
    <definedName name="_11_A家事増１０．５">#REF!</definedName>
    <definedName name="_11_A家事増２．０">#REF!</definedName>
    <definedName name="_11_A家事増２．２５">#REF!</definedName>
    <definedName name="_11_A家事増２．５">#REF!</definedName>
    <definedName name="_11_A家事増２．７５">#REF!</definedName>
    <definedName name="_11_A家事増３．０">#REF!</definedName>
    <definedName name="_11_A家事増３．２５">#REF!</definedName>
    <definedName name="_11_A家事増３．５">#REF!</definedName>
    <definedName name="_11_A家事増３．７５">#REF!</definedName>
    <definedName name="_11_A家事増４．０">#REF!</definedName>
    <definedName name="_11_A家事増４．２５">#REF!</definedName>
    <definedName name="_11_A家事増４．５">#REF!</definedName>
    <definedName name="_11_A家事増４．７５">#REF!</definedName>
    <definedName name="_11_A家事増５．０">#REF!</definedName>
    <definedName name="_11_A家事増５．２５">#REF!</definedName>
    <definedName name="_11_A家事増５．５">#REF!</definedName>
    <definedName name="_11_A家事増５．７５">#REF!</definedName>
    <definedName name="_11_A家事増６．０">#REF!</definedName>
    <definedName name="_11_A家事増６．２５">#REF!</definedName>
    <definedName name="_11_A家事増６．５">#REF!</definedName>
    <definedName name="_11_A家事増６．７５">#REF!</definedName>
    <definedName name="_11_A家事増７．０">#REF!</definedName>
    <definedName name="_11_A家事増７．２５">#REF!</definedName>
    <definedName name="_11_A家事増７．５">#REF!</definedName>
    <definedName name="_11_A家事増７．７５">#REF!</definedName>
    <definedName name="_11_A家事増８．０">#REF!</definedName>
    <definedName name="_11_A家事増８．２５">#REF!</definedName>
    <definedName name="_11_A家事増８．５">#REF!</definedName>
    <definedName name="_11_A家事増８．７５">#REF!</definedName>
    <definedName name="_11_A家事増９．０">#REF!</definedName>
    <definedName name="_11_A家事増９．２５">#REF!</definedName>
    <definedName name="_11_A家事増９．５">#REF!</definedName>
    <definedName name="_11_A家事増９．７５">#REF!</definedName>
    <definedName name="_11_A重度研修１．０">#REF!</definedName>
    <definedName name="_11_A重度研修１．５">#REF!</definedName>
    <definedName name="_11_A重度研修１０．０">#REF!</definedName>
    <definedName name="_11_A重度研修１０．５">#REF!</definedName>
    <definedName name="_11_A重度研修２．０">#REF!</definedName>
    <definedName name="_11_A重度研修２．５">#REF!</definedName>
    <definedName name="_11_A重度研修３．０">#REF!</definedName>
    <definedName name="_11_A重度研修３．５">#REF!</definedName>
    <definedName name="_11_A重度研修４．０">#REF!</definedName>
    <definedName name="_11_A重度研修４．５">#REF!</definedName>
    <definedName name="_11_A重度研修５．０">#REF!</definedName>
    <definedName name="_11_A重度研修５．５">#REF!</definedName>
    <definedName name="_11_A重度研修６．０">#REF!</definedName>
    <definedName name="_11_A重度研修６．５">#REF!</definedName>
    <definedName name="_11_A重度研修７．０">#REF!</definedName>
    <definedName name="_11_A重度研修７．５">#REF!</definedName>
    <definedName name="_11_A重度研修８．０">#REF!</definedName>
    <definedName name="_11_A重度研修８．５">#REF!</definedName>
    <definedName name="_11_A重度研修９．０">#REF!</definedName>
    <definedName name="_11_A重度研修９．５">#REF!</definedName>
    <definedName name="_11_A重度研修増０．５">#REF!</definedName>
    <definedName name="_11_A重度研修増１．０">#REF!</definedName>
    <definedName name="_11_A重度研修増１．５">#REF!</definedName>
    <definedName name="_11_A重度研修増１０．０">#REF!</definedName>
    <definedName name="_11_A重度研修増１０．５">#REF!</definedName>
    <definedName name="_11_A重度研修増２．０">#REF!</definedName>
    <definedName name="_11_A重度研修増２．５">#REF!</definedName>
    <definedName name="_11_A重度研修増３．０">#REF!</definedName>
    <definedName name="_11_A重度研修増３．５">#REF!</definedName>
    <definedName name="_11_A重度研修増４．０">#REF!</definedName>
    <definedName name="_11_A重度研修増４．５">#REF!</definedName>
    <definedName name="_11_A重度研修増５．０">#REF!</definedName>
    <definedName name="_11_A重度研修増５．５">#REF!</definedName>
    <definedName name="_11_A重度研修増６．０">#REF!</definedName>
    <definedName name="_11_A重度研修増６．５">#REF!</definedName>
    <definedName name="_11_A重度研修増７．０">#REF!</definedName>
    <definedName name="_11_A重度研修増７．５">#REF!</definedName>
    <definedName name="_11_A重度研修増８．０">#REF!</definedName>
    <definedName name="_11_A重度研修増８．５">#REF!</definedName>
    <definedName name="_11_A重度研修増９．０">#REF!</definedName>
    <definedName name="_11_A重度研修増９．５">#REF!</definedName>
    <definedName name="_11_A身体０．５">#REF!</definedName>
    <definedName name="_11_A身体１．０">#REF!</definedName>
    <definedName name="_11_A身体１．５">#REF!</definedName>
    <definedName name="_11_A身体１０．０">#REF!</definedName>
    <definedName name="_11_A身体１０．５">#REF!</definedName>
    <definedName name="_11_A身体２．０">#REF!</definedName>
    <definedName name="_11_A身体２．５">#REF!</definedName>
    <definedName name="_11_A身体３．０">#REF!</definedName>
    <definedName name="_11_A身体３．５">#REF!</definedName>
    <definedName name="_11_A身体４．０">#REF!</definedName>
    <definedName name="_11_A身体４．５">#REF!</definedName>
    <definedName name="_11_A身体５．０">#REF!</definedName>
    <definedName name="_11_A身体５．５">#REF!</definedName>
    <definedName name="_11_A身体６．０">#REF!</definedName>
    <definedName name="_11_A身体６．５">#REF!</definedName>
    <definedName name="_11_A身体７．０">#REF!</definedName>
    <definedName name="_11_A身体７．５">#REF!</definedName>
    <definedName name="_11_A身体８．０">#REF!</definedName>
    <definedName name="_11_A身体８．５">#REF!</definedName>
    <definedName name="_11_A身体９．０">#REF!</definedName>
    <definedName name="_11_A身体９．５">#REF!</definedName>
    <definedName name="_11_A身体増０．５">#REF!</definedName>
    <definedName name="_11_A身体増１．０">#REF!</definedName>
    <definedName name="_11_A身体増１．５">#REF!</definedName>
    <definedName name="_11_A身体増１０．０">#REF!</definedName>
    <definedName name="_11_A身体増１０．５">#REF!</definedName>
    <definedName name="_11_A身体増２．０">#REF!</definedName>
    <definedName name="_11_A身体増２．５">#REF!</definedName>
    <definedName name="_11_A身体増３．０">#REF!</definedName>
    <definedName name="_11_A身体増３．５">#REF!</definedName>
    <definedName name="_11_A身体増４．０">#REF!</definedName>
    <definedName name="_11_A身体増４．５">#REF!</definedName>
    <definedName name="_11_A身体増５．０">#REF!</definedName>
    <definedName name="_11_A身体増５．５">#REF!</definedName>
    <definedName name="_11_A身体増６．０">#REF!</definedName>
    <definedName name="_11_A身体増６．５">#REF!</definedName>
    <definedName name="_11_A身体増７．０">#REF!</definedName>
    <definedName name="_11_A身体増７．５">#REF!</definedName>
    <definedName name="_11_A身体増８．０">#REF!</definedName>
    <definedName name="_11_A身体増８．５">#REF!</definedName>
    <definedName name="_11_A身体増９．０">#REF!</definedName>
    <definedName name="_11_A身体増９．５">#REF!</definedName>
    <definedName name="_11_A通院１０．５">#REF!</definedName>
    <definedName name="_11_A通院１１．０">#REF!</definedName>
    <definedName name="_11_A通院１１．５">#REF!</definedName>
    <definedName name="_11_A通院１１０．０">#REF!</definedName>
    <definedName name="_11_A通院１１０．５">#REF!</definedName>
    <definedName name="_11_A通院１２．０">#REF!</definedName>
    <definedName name="_11_A通院１２．５">#REF!</definedName>
    <definedName name="_11_A通院１３．０">#REF!</definedName>
    <definedName name="_11_A通院１３．５">#REF!</definedName>
    <definedName name="_11_A通院１４．０">#REF!</definedName>
    <definedName name="_11_A通院１４．５">#REF!</definedName>
    <definedName name="_11_A通院１５．０">#REF!</definedName>
    <definedName name="_11_A通院１５．５">#REF!</definedName>
    <definedName name="_11_A通院１６．０">#REF!</definedName>
    <definedName name="_11_A通院１６．５">#REF!</definedName>
    <definedName name="_11_A通院１７．０">#REF!</definedName>
    <definedName name="_11_A通院１７．５">#REF!</definedName>
    <definedName name="_11_A通院１８．０">#REF!</definedName>
    <definedName name="_11_A通院１８．５">#REF!</definedName>
    <definedName name="_11_A通院１９．０">#REF!</definedName>
    <definedName name="_11_A通院１９．５">#REF!</definedName>
    <definedName name="_11_A通院１増０．５">#REF!</definedName>
    <definedName name="_11_A通院１増１．０">#REF!</definedName>
    <definedName name="_11_A通院１増１．５">#REF!</definedName>
    <definedName name="_11_A通院１増１０．０">#REF!</definedName>
    <definedName name="_11_A通院１増１０．５">#REF!</definedName>
    <definedName name="_11_A通院１増２．０">#REF!</definedName>
    <definedName name="_11_A通院１増２．５">#REF!</definedName>
    <definedName name="_11_A通院１増３．０">#REF!</definedName>
    <definedName name="_11_A通院１増３．５">#REF!</definedName>
    <definedName name="_11_A通院１増４．０">#REF!</definedName>
    <definedName name="_11_A通院１増４．５">#REF!</definedName>
    <definedName name="_11_A通院１増５．０">#REF!</definedName>
    <definedName name="_11_A通院１増５．５">#REF!</definedName>
    <definedName name="_11_A通院１増６．０">#REF!</definedName>
    <definedName name="_11_A通院１増６．５">#REF!</definedName>
    <definedName name="_11_A通院１増７．０">#REF!</definedName>
    <definedName name="_11_A通院１増７．５">#REF!</definedName>
    <definedName name="_11_A通院１増８．０">#REF!</definedName>
    <definedName name="_11_A通院１増８．５">#REF!</definedName>
    <definedName name="_11_A通院１増９．０">#REF!</definedName>
    <definedName name="_11_A通院１増９．５">#REF!</definedName>
    <definedName name="_11_A通院２０．５">#REF!</definedName>
    <definedName name="_11_A通院２１．０">#REF!</definedName>
    <definedName name="_11_A通院２１．５">#REF!</definedName>
    <definedName name="_11_A通院２１０．０">#REF!</definedName>
    <definedName name="_11_A通院２１０．５">#REF!</definedName>
    <definedName name="_11_A通院２２．０">#REF!</definedName>
    <definedName name="_11_A通院２２．５">#REF!</definedName>
    <definedName name="_11_A通院２３．０">#REF!</definedName>
    <definedName name="_11_A通院２３．５">#REF!</definedName>
    <definedName name="_11_A通院２４．０">#REF!</definedName>
    <definedName name="_11_A通院２４．５">#REF!</definedName>
    <definedName name="_11_A通院２５．０">#REF!</definedName>
    <definedName name="_11_A通院２５．５">#REF!</definedName>
    <definedName name="_11_A通院２６．０">#REF!</definedName>
    <definedName name="_11_A通院２６．５">#REF!</definedName>
    <definedName name="_11_A通院２７．０">#REF!</definedName>
    <definedName name="_11_A通院２７．５">#REF!</definedName>
    <definedName name="_11_A通院２８．０">#REF!</definedName>
    <definedName name="_11_A通院２８．５">#REF!</definedName>
    <definedName name="_11_A通院２９．０">#REF!</definedName>
    <definedName name="_11_A通院２９．５">#REF!</definedName>
    <definedName name="_11_A通院２増０．５">#REF!</definedName>
    <definedName name="_11_A通院２増１．０">#REF!</definedName>
    <definedName name="_11_A通院２増１．５">#REF!</definedName>
    <definedName name="_11_A通院２増１０．０">#REF!</definedName>
    <definedName name="_11_A通院２増１０．５">#REF!</definedName>
    <definedName name="_11_A通院２増２．０">#REF!</definedName>
    <definedName name="_11_A通院２増２．５">#REF!</definedName>
    <definedName name="_11_A通院２増３．０">#REF!</definedName>
    <definedName name="_11_A通院２増３．５">#REF!</definedName>
    <definedName name="_11_A通院２増４．０">#REF!</definedName>
    <definedName name="_11_A通院２増４．５">#REF!</definedName>
    <definedName name="_11_A通院２増５．０">#REF!</definedName>
    <definedName name="_11_A通院２増５．５">#REF!</definedName>
    <definedName name="_11_A通院２増６．０">#REF!</definedName>
    <definedName name="_11_A通院２増６．５">#REF!</definedName>
    <definedName name="_11_A通院２増７．０">#REF!</definedName>
    <definedName name="_11_A通院２増７．５">#REF!</definedName>
    <definedName name="_11_A通院２増８．０">#REF!</definedName>
    <definedName name="_11_A通院２増８．５">#REF!</definedName>
    <definedName name="_11_A通院２増９．０">#REF!</definedName>
    <definedName name="_11_A通院２増９．５">#REF!</definedName>
    <definedName name="_11_A通院乗降">#REF!</definedName>
    <definedName name="_11_B家事０．５＿０．２５">#REF!</definedName>
    <definedName name="_11_B家事０．５＿０．５">#REF!</definedName>
    <definedName name="_11_B家事０．５＿０．７５">#REF!</definedName>
    <definedName name="_11_B家事０．５＿１．０">#REF!</definedName>
    <definedName name="_11_B家事０．７５＿０．２５">#REF!</definedName>
    <definedName name="_11_B家事０．７５＿０．５">#REF!</definedName>
    <definedName name="_11_B家事０．７５＿０．７５">#REF!</definedName>
    <definedName name="_11_B家事１．０＿０．２５">#REF!</definedName>
    <definedName name="_11_B家事１．０＿０．５">#REF!</definedName>
    <definedName name="_11_B家事１．２５＿０．２５">#REF!</definedName>
    <definedName name="_11_B重度研修１．０＿０．５">#REF!</definedName>
    <definedName name="_11_B重度研修１．０＿１．０">#REF!</definedName>
    <definedName name="_11_B重度研修１．０＿１．５">#REF!</definedName>
    <definedName name="_11_B重度研修１．０＿２．０">#REF!</definedName>
    <definedName name="_11_B重度研修１．５＿０．５">#REF!</definedName>
    <definedName name="_11_B重度研修１．５＿１．０">#REF!</definedName>
    <definedName name="_11_B重度研修１．５＿１．５">#REF!</definedName>
    <definedName name="_11_B重度研修２．０＿０．５">#REF!</definedName>
    <definedName name="_11_B重度研修２．０＿１．０">#REF!</definedName>
    <definedName name="_11_B重度研修２．５＿０．５">#REF!</definedName>
    <definedName name="_11_B身体０．５＿０．５">#REF!</definedName>
    <definedName name="_11_B身体０．５＿１．０">#REF!</definedName>
    <definedName name="_11_B身体０．５＿１．５">#REF!</definedName>
    <definedName name="_11_B身体０．５＿２．０">#REF!</definedName>
    <definedName name="_11_B身体０．５＿２．５">#REF!</definedName>
    <definedName name="_11_B身体１．０＿０．５">#REF!</definedName>
    <definedName name="_11_B身体１．０＿１．０">#REF!</definedName>
    <definedName name="_11_B身体１．０＿１．５">#REF!</definedName>
    <definedName name="_11_B身体１．０＿２．０">#REF!</definedName>
    <definedName name="_11_B身体１．５＿０．５">#REF!</definedName>
    <definedName name="_11_B身体１．５＿１．０">#REF!</definedName>
    <definedName name="_11_B身体１．５＿１．５">#REF!</definedName>
    <definedName name="_11_B身体２．０＿０．５">#REF!</definedName>
    <definedName name="_11_B身体２．０＿１．０">#REF!</definedName>
    <definedName name="_11_B身体２．５＿０．５">#REF!</definedName>
    <definedName name="_11_B通院１０．５＿０．５">#REF!</definedName>
    <definedName name="_11_B通院１０．５＿１．０">#REF!</definedName>
    <definedName name="_11_B通院１０．５＿１．５">#REF!</definedName>
    <definedName name="_11_B通院１０．５＿２．０">#REF!</definedName>
    <definedName name="_11_B通院１０．５＿２．５">#REF!</definedName>
    <definedName name="_11_B通院１１．０＿０．５">#REF!</definedName>
    <definedName name="_11_B通院１１．０＿１．０">#REF!</definedName>
    <definedName name="_11_B通院１１．０＿１．５">#REF!</definedName>
    <definedName name="_11_B通院１１．０＿２．０">#REF!</definedName>
    <definedName name="_11_B通院１１．５＿０．５">#REF!</definedName>
    <definedName name="_11_B通院１１．５＿１．０">#REF!</definedName>
    <definedName name="_11_B通院１１．５＿１．５">#REF!</definedName>
    <definedName name="_11_B通院１２．０＿０．５">#REF!</definedName>
    <definedName name="_11_B通院１２．０＿１．０">#REF!</definedName>
    <definedName name="_11_B通院１２．５＿０．５">#REF!</definedName>
    <definedName name="_11_B通院２０．５＿０．５">#REF!</definedName>
    <definedName name="_11_B通院２０．５＿１．０">#REF!</definedName>
    <definedName name="_11_B通院２１．０＿０．５">#REF!</definedName>
    <definedName name="_11_C家事０．５＿０．２５＿０．２５">#REF!</definedName>
    <definedName name="_11_C家事０．５＿０．２５＿０．５">#REF!</definedName>
    <definedName name="_11_C家事０．５＿０．２５＿０．７５">#REF!</definedName>
    <definedName name="_11_C家事０．５＿０．５＿０．２５">#REF!</definedName>
    <definedName name="_11_C家事０．５＿０．５＿０．５">#REF!</definedName>
    <definedName name="_11_C家事０．５＿０．７５＿０．２５">#REF!</definedName>
    <definedName name="_11_C家事０．７５＿０．２５＿０．２５">#REF!</definedName>
    <definedName name="_11_C家事０．７５＿０．２５＿０．５">#REF!</definedName>
    <definedName name="_11_C家事０．７５＿０．５＿０．２５">#REF!</definedName>
    <definedName name="_11_C家事１．０＿０．２５＿０．２５">#REF!</definedName>
    <definedName name="_11_C重度研修１．０＿０．５＿０．５">#REF!</definedName>
    <definedName name="_11_C重度研修１．０＿０．５＿１．０">#REF!</definedName>
    <definedName name="_11_C重度研修１．０＿０．５＿１．５">#REF!</definedName>
    <definedName name="_11_C重度研修１．０＿１．０＿０．５">#REF!</definedName>
    <definedName name="_11_C重度研修１．０＿１．０＿１．０">#REF!</definedName>
    <definedName name="_11_C重度研修１．０＿１．５＿０．５">#REF!</definedName>
    <definedName name="_11_C重度研修１．５＿０．５＿０．５">#REF!</definedName>
    <definedName name="_11_C重度研修１．５＿０．５＿１．０">#REF!</definedName>
    <definedName name="_11_C重度研修１．５＿１．０＿０．５">#REF!</definedName>
    <definedName name="_11_C重度研修２．０＿０．５＿０．５">#REF!</definedName>
    <definedName name="_11_C身体０．５＿０．５＿０．５">#REF!</definedName>
    <definedName name="_11_C身体０．５＿０．５＿１．０">#REF!</definedName>
    <definedName name="_11_C身体０．５＿０．５＿１．５">#REF!</definedName>
    <definedName name="_11_C身体０．５＿０．５＿２．０">#REF!</definedName>
    <definedName name="_11_C身体０．５＿１．０＿０．５">#REF!</definedName>
    <definedName name="_11_C身体０．５＿１．０＿１．０">#REF!</definedName>
    <definedName name="_11_C身体０．５＿１．０＿１．５">#REF!</definedName>
    <definedName name="_11_C身体０．５＿１．５＿０．５">#REF!</definedName>
    <definedName name="_11_C身体０．５＿１．５＿１．０">#REF!</definedName>
    <definedName name="_11_C身体０．５＿２．０＿０．５">#REF!</definedName>
    <definedName name="_11_C身体１．０＿０．５＿０．５">#REF!</definedName>
    <definedName name="_11_C身体１．０＿０．５＿１．０">#REF!</definedName>
    <definedName name="_11_C身体１．０＿０．５＿１．５">#REF!</definedName>
    <definedName name="_11_C身体１．０＿１．０＿０．５">#REF!</definedName>
    <definedName name="_11_C身体１．０＿１．０＿１．０">#REF!</definedName>
    <definedName name="_11_C身体１．０＿１．５＿０．５">#REF!</definedName>
    <definedName name="_11_C身体１．５＿０．５＿０．５">#REF!</definedName>
    <definedName name="_11_C身体１．５＿０．５＿１．０">#REF!</definedName>
    <definedName name="_11_C身体１．５＿１．０＿０．５">#REF!</definedName>
    <definedName name="_11_C身体２．０＿０．５＿０．５">#REF!</definedName>
    <definedName name="_11_C通院１０．５＿０．５＿０．５">#REF!</definedName>
    <definedName name="_11_C通院１０．５＿０．５＿１．０">#REF!</definedName>
    <definedName name="_11_C通院１０．５＿０．５＿１．５">#REF!</definedName>
    <definedName name="_11_C通院１０．５＿０．５＿２．０">#REF!</definedName>
    <definedName name="_11_C通院１０．５＿１．０＿０．５">#REF!</definedName>
    <definedName name="_11_C通院１０．５＿１．０＿１．０">#REF!</definedName>
    <definedName name="_11_C通院１０．５＿１．０＿１．５">#REF!</definedName>
    <definedName name="_11_C通院１０．５＿１．５＿０．５">#REF!</definedName>
    <definedName name="_11_C通院１０．５＿１．５＿１．０">#REF!</definedName>
    <definedName name="_11_C通院１０．５＿２．０＿０．５">#REF!</definedName>
    <definedName name="_11_C通院１１．０＿０．５＿０．５">#REF!</definedName>
    <definedName name="_11_C通院１１．０＿０．５＿１．０">#REF!</definedName>
    <definedName name="_11_C通院１１．０＿０．５＿１．５">#REF!</definedName>
    <definedName name="_11_C通院１１．０＿１．０＿０．５">#REF!</definedName>
    <definedName name="_11_C通院１１．０＿１．０＿１．０">#REF!</definedName>
    <definedName name="_11_C通院１１．０＿１．５＿０．５">#REF!</definedName>
    <definedName name="_11_C通院１１．５＿０．５＿０．５">#REF!</definedName>
    <definedName name="_11_C通院１１．５＿０．５＿１．０">#REF!</definedName>
    <definedName name="_11_C通院１１．５＿１．０＿０．５">#REF!</definedName>
    <definedName name="_11_C通院１２．０＿０．５＿０．５">#REF!</definedName>
    <definedName name="_11_C通院２０．５＿０．５＿０．５">#REF!</definedName>
    <definedName name="_11・２人">#REF!</definedName>
    <definedName name="_11・A深夜">#REF!</definedName>
    <definedName name="_11・A早朝">#REF!</definedName>
    <definedName name="_11・A夜間">#REF!</definedName>
    <definedName name="_11・B深夜">#REF!</definedName>
    <definedName name="_11・B早朝">#REF!</definedName>
    <definedName name="_11・B夜間">#REF!</definedName>
    <definedName name="_11・C深夜">#REF!</definedName>
    <definedName name="_11・C夜間">#REF!</definedName>
    <definedName name="_11・基礎１">#REF!</definedName>
    <definedName name="_11・基礎２">#REF!</definedName>
    <definedName name="_11・重度研修">#REF!</definedName>
    <definedName name="_11・初任">#REF!</definedName>
    <definedName name="_11・同建１">#REF!</definedName>
    <definedName name="_11・同建２">#REF!</definedName>
    <definedName name="_15_同援日０．５">#REF!</definedName>
    <definedName name="_15_同援日０．５＿０．５">#REF!</definedName>
    <definedName name="_15_同援日０．５＿０．５＿０．５">#REF!</definedName>
    <definedName name="_15_同援日０．５＿０．５＿１．０">#REF!</definedName>
    <definedName name="_15_同援日０．５＿０．５＿１．５">#REF!</definedName>
    <definedName name="_15_同援日０．５＿０．５＿２．０">#REF!</definedName>
    <definedName name="_15_同援日０．５＿１．０">#REF!</definedName>
    <definedName name="_15_同援日０．５＿１．０＿０．５">#REF!</definedName>
    <definedName name="_15_同援日０．５＿１．０＿１．０">#REF!</definedName>
    <definedName name="_15_同援日０．５＿１．０＿１．５">#REF!</definedName>
    <definedName name="_15_同援日０．５＿１．５">#REF!</definedName>
    <definedName name="_15_同援日０．５＿１．５＿０．５">#REF!</definedName>
    <definedName name="_15_同援日０．５＿１．５＿１．０">#REF!</definedName>
    <definedName name="_15_同援日０．５＿２．０">#REF!</definedName>
    <definedName name="_15_同援日０．５＿２．０＿０．５">#REF!</definedName>
    <definedName name="_15_同援日０．５＿２．５">#REF!</definedName>
    <definedName name="_15_同援日１．０">#REF!</definedName>
    <definedName name="_15_同援日１．０＿０．５">#REF!</definedName>
    <definedName name="_15_同援日１．０＿０．５＿０．５">#REF!</definedName>
    <definedName name="_15_同援日１．０＿０．５＿１．０">#REF!</definedName>
    <definedName name="_15_同援日１．０＿０．５＿１．５">#REF!</definedName>
    <definedName name="_15_同援日１．０＿１．０">#REF!</definedName>
    <definedName name="_15_同援日１．０＿１．０＿０．５">#REF!</definedName>
    <definedName name="_15_同援日１．０＿１．０＿１．０">#REF!</definedName>
    <definedName name="_15_同援日１．０＿１．５">#REF!</definedName>
    <definedName name="_15_同援日１．０＿１．５＿０．５">#REF!</definedName>
    <definedName name="_15_同援日１．０＿２．０">#REF!</definedName>
    <definedName name="_15_同援日１．５">#REF!</definedName>
    <definedName name="_15_同援日１．５＿０．５">#REF!</definedName>
    <definedName name="_15_同援日１．５＿０．５＿０．５">#REF!</definedName>
    <definedName name="_15_同援日１．５＿０．５＿１．０">#REF!</definedName>
    <definedName name="_15_同援日１．５＿１．０">#REF!</definedName>
    <definedName name="_15_同援日１．５＿１．０＿０．５">#REF!</definedName>
    <definedName name="_15_同援日１．５＿１．５">#REF!</definedName>
    <definedName name="_15_同援日１０．０">#REF!</definedName>
    <definedName name="_15_同援日１０．５">#REF!</definedName>
    <definedName name="_15_同援日２．０">#REF!</definedName>
    <definedName name="_15_同援日２．０＿０．５">#REF!</definedName>
    <definedName name="_15_同援日２．０＿０．５＿０．５">#REF!</definedName>
    <definedName name="_15_同援日２．０＿１．０">#REF!</definedName>
    <definedName name="_15_同援日２．５">#REF!</definedName>
    <definedName name="_15_同援日２．５＿０．５">#REF!</definedName>
    <definedName name="_15_同援日３．０">#REF!</definedName>
    <definedName name="_15_同援日３．５">#REF!</definedName>
    <definedName name="_15_同援日４．０">#REF!</definedName>
    <definedName name="_15_同援日４．５">#REF!</definedName>
    <definedName name="_15_同援日５．０">#REF!</definedName>
    <definedName name="_15_同援日５．５">#REF!</definedName>
    <definedName name="_15_同援日６．０">#REF!</definedName>
    <definedName name="_15_同援日６．５">#REF!</definedName>
    <definedName name="_15_同援日７．０">#REF!</definedName>
    <definedName name="_15_同援日７．５">#REF!</definedName>
    <definedName name="_15_同援日８．０">#REF!</definedName>
    <definedName name="_15_同援日８．５">#REF!</definedName>
    <definedName name="_15_同援日９．０">#REF!</definedName>
    <definedName name="_15_同援日９．５">#REF!</definedName>
    <definedName name="_15_同援日増０．５">#REF!</definedName>
    <definedName name="_15_同援日増１．０">#REF!</definedName>
    <definedName name="_15_同援日増１．５">#REF!</definedName>
    <definedName name="_15_同援日増１０．０">#REF!</definedName>
    <definedName name="_15_同援日増１０．５">#REF!</definedName>
    <definedName name="_15_同援日増２．０">#REF!</definedName>
    <definedName name="_15_同援日増２．５">#REF!</definedName>
    <definedName name="_15_同援日増３．０">#REF!</definedName>
    <definedName name="_15_同援日増３．５">#REF!</definedName>
    <definedName name="_15_同援日増４．０">#REF!</definedName>
    <definedName name="_15_同援日増４．５">#REF!</definedName>
    <definedName name="_15_同援日増５．０">#REF!</definedName>
    <definedName name="_15_同援日増５．５">#REF!</definedName>
    <definedName name="_15_同援日増６．０">#REF!</definedName>
    <definedName name="_15_同援日増６．５">#REF!</definedName>
    <definedName name="_15_同援日増７．０">#REF!</definedName>
    <definedName name="_15_同援日増７．５">#REF!</definedName>
    <definedName name="_15_同援日増８．０">#REF!</definedName>
    <definedName name="_15_同援日増８．５">#REF!</definedName>
    <definedName name="_15_同援日増９．０">#REF!</definedName>
    <definedName name="_15_同援日増９．５">#REF!</definedName>
    <definedName name="_15・２人">#REF!</definedName>
    <definedName name="_15・A深夜">#REF!</definedName>
    <definedName name="_15・A早朝">#REF!</definedName>
    <definedName name="_15・A夜間">#REF!</definedName>
    <definedName name="_15・B深夜">#REF!</definedName>
    <definedName name="_15・B早朝">#REF!</definedName>
    <definedName name="_15・B夜間">#REF!</definedName>
    <definedName name="_15・C深夜">#REF!</definedName>
    <definedName name="_15・C夜間">#REF!</definedName>
    <definedName name="_15・基礎２">#REF!</definedName>
    <definedName name="_15・虐防措減算">#REF!</definedName>
    <definedName name="_15・区３">#REF!</definedName>
    <definedName name="_15・区４">#REF!</definedName>
    <definedName name="_15・身拘廃減算">#REF!</definedName>
    <definedName name="_15・通訳">#REF!</definedName>
    <definedName name="_15・盲ろう">#REF!</definedName>
    <definedName name="_xlnm._FilterDatabase" localSheetId="3" hidden="1">コード表!$A$2:$D$135</definedName>
    <definedName name="_xlnm.Print_Area" localSheetId="3">コード表!$A$1:$C$135</definedName>
    <definedName name="_xlnm.Print_Area" localSheetId="1">'実績記録 '!$A$1:$AR$92</definedName>
    <definedName name="_xlnm.Print_Area" localSheetId="2">'実績記録 （２枚用）'!$A$1:$AR$184</definedName>
    <definedName name="_xlnm.Print_Area" localSheetId="0">請求書!$A$1:$AK$40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2" i="37" l="1"/>
  <c r="BQ107" i="37"/>
  <c r="BQ109" i="37"/>
  <c r="BQ111" i="37"/>
  <c r="BQ113" i="37"/>
  <c r="BQ115" i="37"/>
  <c r="BQ117" i="37"/>
  <c r="BQ119" i="37"/>
  <c r="BQ121" i="37"/>
  <c r="BQ123" i="37"/>
  <c r="BQ125" i="37"/>
  <c r="BQ127" i="37"/>
  <c r="BQ129" i="37"/>
  <c r="BQ131" i="37"/>
  <c r="BQ133" i="37"/>
  <c r="BQ135" i="37"/>
  <c r="BQ137" i="37"/>
  <c r="BQ139" i="37"/>
  <c r="BQ141" i="37"/>
  <c r="BQ143" i="37"/>
  <c r="BQ145" i="37"/>
  <c r="BQ147" i="37"/>
  <c r="BQ149" i="37"/>
  <c r="BQ151" i="37"/>
  <c r="BQ153" i="37"/>
  <c r="BQ155" i="37"/>
  <c r="BQ157" i="37"/>
  <c r="BQ159" i="37"/>
  <c r="BQ161" i="37"/>
  <c r="BQ163" i="37"/>
  <c r="BQ165" i="37"/>
  <c r="BQ105" i="37"/>
  <c r="BP107" i="37"/>
  <c r="BP109" i="37"/>
  <c r="BP111" i="37"/>
  <c r="BP113" i="37"/>
  <c r="BP115" i="37"/>
  <c r="BP117" i="37"/>
  <c r="BP119" i="37"/>
  <c r="BP121" i="37"/>
  <c r="BP123" i="37"/>
  <c r="BP125" i="37"/>
  <c r="BP127" i="37"/>
  <c r="BP129" i="37"/>
  <c r="BP131" i="37"/>
  <c r="BP133" i="37"/>
  <c r="BP135" i="37"/>
  <c r="BP137" i="37"/>
  <c r="BP139" i="37"/>
  <c r="BP141" i="37"/>
  <c r="BP143" i="37"/>
  <c r="BP145" i="37"/>
  <c r="BP147" i="37"/>
  <c r="BP149" i="37"/>
  <c r="BP151" i="37"/>
  <c r="BP153" i="37"/>
  <c r="BP155" i="37"/>
  <c r="BP157" i="37"/>
  <c r="BP159" i="37"/>
  <c r="BP161" i="37"/>
  <c r="BP163" i="37"/>
  <c r="BP165" i="37"/>
  <c r="BP105" i="37"/>
  <c r="Q119" i="37" l="1"/>
  <c r="Q107" i="37"/>
  <c r="Q113" i="37"/>
  <c r="Q115" i="37"/>
  <c r="Q117" i="37"/>
  <c r="Q121" i="37"/>
  <c r="Q123" i="37"/>
  <c r="Q125" i="37"/>
  <c r="Q127" i="37"/>
  <c r="Q129" i="37"/>
  <c r="Q131" i="37"/>
  <c r="Q133" i="37"/>
  <c r="Q135" i="37"/>
  <c r="Q137" i="37"/>
  <c r="Q139" i="37"/>
  <c r="Q141" i="37"/>
  <c r="Q143" i="37"/>
  <c r="Q145" i="37"/>
  <c r="Q149" i="37"/>
  <c r="Q151" i="37"/>
  <c r="Q153" i="37"/>
  <c r="Q155" i="37"/>
  <c r="Q157" i="37"/>
  <c r="Q159" i="37"/>
  <c r="Q161" i="37"/>
  <c r="Q163" i="37"/>
  <c r="Q165" i="37"/>
  <c r="Q105" i="37"/>
  <c r="Q73" i="37"/>
  <c r="Q55" i="37" l="1"/>
  <c r="AY105" i="37"/>
  <c r="BA107" i="37"/>
  <c r="BA109" i="37"/>
  <c r="BA113" i="37"/>
  <c r="BA115" i="37"/>
  <c r="BA117" i="37"/>
  <c r="BA119" i="37"/>
  <c r="BA121" i="37"/>
  <c r="BA123" i="37"/>
  <c r="BA125" i="37"/>
  <c r="BA127" i="37"/>
  <c r="BA129" i="37"/>
  <c r="BA131" i="37"/>
  <c r="BA133" i="37"/>
  <c r="BA135" i="37"/>
  <c r="BA137" i="37"/>
  <c r="BA139" i="37"/>
  <c r="BA141" i="37"/>
  <c r="BA143" i="37"/>
  <c r="BA145" i="37"/>
  <c r="BA147" i="37"/>
  <c r="BA149" i="37"/>
  <c r="BA151" i="37"/>
  <c r="BA153" i="37"/>
  <c r="BA155" i="37"/>
  <c r="BA157" i="37"/>
  <c r="BA159" i="37"/>
  <c r="BA161" i="37"/>
  <c r="BA163" i="37"/>
  <c r="BA165" i="37"/>
  <c r="BA105" i="37"/>
  <c r="BA71" i="37"/>
  <c r="BA17" i="37"/>
  <c r="BA19" i="37"/>
  <c r="BA21" i="37"/>
  <c r="BA23" i="37"/>
  <c r="BA27" i="37"/>
  <c r="BA29" i="37"/>
  <c r="BA31" i="37"/>
  <c r="BA33" i="37"/>
  <c r="BA35" i="37"/>
  <c r="BA37" i="37"/>
  <c r="BA39" i="37"/>
  <c r="BA41" i="37"/>
  <c r="BA43" i="37"/>
  <c r="BA45" i="37"/>
  <c r="BA47" i="37"/>
  <c r="BA49" i="37"/>
  <c r="BA51" i="37"/>
  <c r="BA53" i="37"/>
  <c r="BA55" i="37"/>
  <c r="BA57" i="37"/>
  <c r="BA59" i="37"/>
  <c r="BA63" i="37"/>
  <c r="BA65" i="37"/>
  <c r="BA67" i="37"/>
  <c r="BA69" i="37"/>
  <c r="BA73" i="37"/>
  <c r="BA73" i="38"/>
  <c r="BA13" i="37"/>
  <c r="I90" i="38"/>
  <c r="BF73" i="38"/>
  <c r="BB73" i="38"/>
  <c r="AZ73" i="38"/>
  <c r="AV73" i="38"/>
  <c r="AU73" i="38"/>
  <c r="AT73" i="38"/>
  <c r="E73" i="38" s="1"/>
  <c r="BF71" i="38"/>
  <c r="BB71" i="38"/>
  <c r="AZ71" i="38"/>
  <c r="AY71" i="38"/>
  <c r="AV71" i="38"/>
  <c r="AU71" i="38"/>
  <c r="AT71" i="38"/>
  <c r="E71" i="38" s="1"/>
  <c r="BF69" i="38"/>
  <c r="BB69" i="38"/>
  <c r="AZ69" i="38"/>
  <c r="AY69" i="38"/>
  <c r="AV69" i="38"/>
  <c r="AU69" i="38"/>
  <c r="AT69" i="38"/>
  <c r="E69" i="38" s="1"/>
  <c r="BF67" i="38"/>
  <c r="BB67" i="38"/>
  <c r="AZ67" i="38"/>
  <c r="AY67" i="38"/>
  <c r="AV67" i="38"/>
  <c r="AU67" i="38"/>
  <c r="AW67" i="38" s="1"/>
  <c r="Q67" i="38" s="1"/>
  <c r="AX67" i="38" s="1"/>
  <c r="AT67" i="38"/>
  <c r="E67" i="38" s="1"/>
  <c r="BF65" i="38"/>
  <c r="BB65" i="38"/>
  <c r="AZ65" i="38"/>
  <c r="AY65" i="38"/>
  <c r="AV65" i="38"/>
  <c r="AU65" i="38"/>
  <c r="AT65" i="38"/>
  <c r="E65" i="38" s="1"/>
  <c r="BF63" i="38"/>
  <c r="BB63" i="38"/>
  <c r="AZ63" i="38"/>
  <c r="AY63" i="38"/>
  <c r="AV63" i="38"/>
  <c r="AU63" i="38"/>
  <c r="AT63" i="38"/>
  <c r="E63" i="38" s="1"/>
  <c r="BF61" i="38"/>
  <c r="BB61" i="38"/>
  <c r="AZ61" i="38"/>
  <c r="AY61" i="38"/>
  <c r="AV61" i="38"/>
  <c r="AU61" i="38"/>
  <c r="AT61" i="38"/>
  <c r="E61" i="38" s="1"/>
  <c r="BF59" i="38"/>
  <c r="BB59" i="38"/>
  <c r="AZ59" i="38"/>
  <c r="AY59" i="38"/>
  <c r="AV59" i="38"/>
  <c r="AU59" i="38"/>
  <c r="AT59" i="38"/>
  <c r="E59" i="38" s="1"/>
  <c r="BF57" i="38"/>
  <c r="BB57" i="38"/>
  <c r="AZ57" i="38"/>
  <c r="AY57" i="38"/>
  <c r="AV57" i="38"/>
  <c r="AU57" i="38"/>
  <c r="AT57" i="38"/>
  <c r="E57" i="38" s="1"/>
  <c r="BF55" i="38"/>
  <c r="BB55" i="38"/>
  <c r="AZ55" i="38"/>
  <c r="AY55" i="38"/>
  <c r="AV55" i="38"/>
  <c r="AU55" i="38"/>
  <c r="AT55" i="38"/>
  <c r="E55" i="38" s="1"/>
  <c r="BF53" i="38"/>
  <c r="BB53" i="38"/>
  <c r="AZ53" i="38"/>
  <c r="AY53" i="38"/>
  <c r="AV53" i="38"/>
  <c r="AU53" i="38"/>
  <c r="AT53" i="38"/>
  <c r="E53" i="38" s="1"/>
  <c r="BF51" i="38"/>
  <c r="BB51" i="38"/>
  <c r="AZ51" i="38"/>
  <c r="AY51" i="38"/>
  <c r="AV51" i="38"/>
  <c r="AU51" i="38"/>
  <c r="AT51" i="38"/>
  <c r="E51" i="38" s="1"/>
  <c r="BF49" i="38"/>
  <c r="BB49" i="38"/>
  <c r="AZ49" i="38"/>
  <c r="AY49" i="38"/>
  <c r="AV49" i="38"/>
  <c r="AU49" i="38"/>
  <c r="AT49" i="38"/>
  <c r="E49" i="38" s="1"/>
  <c r="BF47" i="38"/>
  <c r="BB47" i="38"/>
  <c r="AZ47" i="38"/>
  <c r="AY47" i="38"/>
  <c r="AV47" i="38"/>
  <c r="AU47" i="38"/>
  <c r="AT47" i="38"/>
  <c r="E47" i="38" s="1"/>
  <c r="BF45" i="38"/>
  <c r="BB45" i="38"/>
  <c r="AZ45" i="38"/>
  <c r="AY45" i="38"/>
  <c r="AV45" i="38"/>
  <c r="AU45" i="38"/>
  <c r="AT45" i="38"/>
  <c r="E45" i="38" s="1"/>
  <c r="BF43" i="38"/>
  <c r="BB43" i="38"/>
  <c r="AZ43" i="38"/>
  <c r="AY43" i="38"/>
  <c r="AV43" i="38"/>
  <c r="AU43" i="38"/>
  <c r="AT43" i="38"/>
  <c r="E43" i="38" s="1"/>
  <c r="BF41" i="38"/>
  <c r="BB41" i="38"/>
  <c r="AY41" i="38"/>
  <c r="AV41" i="38"/>
  <c r="AU41" i="38"/>
  <c r="AT41" i="38"/>
  <c r="E41" i="38" s="1"/>
  <c r="BF39" i="38"/>
  <c r="BB39" i="38"/>
  <c r="AZ39" i="38"/>
  <c r="AY39" i="38"/>
  <c r="AV39" i="38"/>
  <c r="AU39" i="38"/>
  <c r="AT39" i="38"/>
  <c r="E39" i="38" s="1"/>
  <c r="BF37" i="38"/>
  <c r="BB37" i="38"/>
  <c r="AZ37" i="38"/>
  <c r="AV37" i="38"/>
  <c r="AU37" i="38"/>
  <c r="AT37" i="38"/>
  <c r="E37" i="38" s="1"/>
  <c r="BF35" i="38"/>
  <c r="BB35" i="38"/>
  <c r="AZ35" i="38"/>
  <c r="AY35" i="38"/>
  <c r="AV35" i="38"/>
  <c r="AU35" i="38"/>
  <c r="AT35" i="38"/>
  <c r="E35" i="38" s="1"/>
  <c r="BF33" i="38"/>
  <c r="BB33" i="38"/>
  <c r="AZ33" i="38"/>
  <c r="AV33" i="38"/>
  <c r="AU33" i="38"/>
  <c r="AT33" i="38"/>
  <c r="E33" i="38" s="1"/>
  <c r="BF31" i="38"/>
  <c r="BB31" i="38"/>
  <c r="AZ31" i="38"/>
  <c r="AV31" i="38"/>
  <c r="AU31" i="38"/>
  <c r="AW31" i="38" s="1"/>
  <c r="Q31" i="38" s="1"/>
  <c r="BA31" i="38" s="1"/>
  <c r="AT31" i="38"/>
  <c r="E31" i="38" s="1"/>
  <c r="BF29" i="38"/>
  <c r="BB29" i="38"/>
  <c r="AZ29" i="38"/>
  <c r="AY29" i="38"/>
  <c r="AV29" i="38"/>
  <c r="AU29" i="38"/>
  <c r="AT29" i="38"/>
  <c r="E29" i="38" s="1"/>
  <c r="BF27" i="38"/>
  <c r="BB27" i="38"/>
  <c r="AZ27" i="38"/>
  <c r="AY27" i="38"/>
  <c r="AV27" i="38"/>
  <c r="AU27" i="38"/>
  <c r="AT27" i="38"/>
  <c r="E27" i="38" s="1"/>
  <c r="BF25" i="38"/>
  <c r="BB25" i="38"/>
  <c r="AZ25" i="38"/>
  <c r="AY25" i="38"/>
  <c r="AV25" i="38"/>
  <c r="AU25" i="38"/>
  <c r="AT25" i="38"/>
  <c r="E25" i="38" s="1"/>
  <c r="BF23" i="38"/>
  <c r="BB23" i="38"/>
  <c r="AZ23" i="38"/>
  <c r="AY23" i="38"/>
  <c r="AV23" i="38"/>
  <c r="AU23" i="38"/>
  <c r="AT23" i="38"/>
  <c r="E23" i="38" s="1"/>
  <c r="BF21" i="38"/>
  <c r="BB21" i="38"/>
  <c r="AZ21" i="38"/>
  <c r="AY21" i="38"/>
  <c r="AV21" i="38"/>
  <c r="AU21" i="38"/>
  <c r="AT21" i="38"/>
  <c r="E21" i="38" s="1"/>
  <c r="BF19" i="38"/>
  <c r="BB19" i="38"/>
  <c r="AZ19" i="38"/>
  <c r="AY19" i="38"/>
  <c r="AV19" i="38"/>
  <c r="AU19" i="38"/>
  <c r="AT19" i="38"/>
  <c r="E19" i="38" s="1"/>
  <c r="BF17" i="38"/>
  <c r="BB17" i="38"/>
  <c r="AV17" i="38"/>
  <c r="AU17" i="38"/>
  <c r="AT17" i="38"/>
  <c r="E17" i="38" s="1"/>
  <c r="BF15" i="38"/>
  <c r="BB15" i="38"/>
  <c r="AV15" i="38"/>
  <c r="AU15" i="38"/>
  <c r="AT15" i="38"/>
  <c r="E15" i="38" s="1"/>
  <c r="BF13" i="38"/>
  <c r="BB13" i="38"/>
  <c r="AV13" i="38"/>
  <c r="AU13" i="38"/>
  <c r="AT13" i="38"/>
  <c r="AE10" i="38"/>
  <c r="H6" i="38"/>
  <c r="H5" i="38"/>
  <c r="N4" i="38"/>
  <c r="H4" i="38"/>
  <c r="AU73" i="37"/>
  <c r="BB105" i="37"/>
  <c r="AZ107" i="37"/>
  <c r="AZ109" i="37"/>
  <c r="AZ111" i="37"/>
  <c r="AZ113" i="37"/>
  <c r="AZ115" i="37"/>
  <c r="AZ117" i="37"/>
  <c r="AZ121" i="37"/>
  <c r="AZ123" i="37"/>
  <c r="AZ125" i="37"/>
  <c r="AZ127" i="37"/>
  <c r="AZ129" i="37"/>
  <c r="AZ131" i="37"/>
  <c r="AZ133" i="37"/>
  <c r="AZ135" i="37"/>
  <c r="AZ137" i="37"/>
  <c r="AZ139" i="37"/>
  <c r="AZ141" i="37"/>
  <c r="AZ143" i="37"/>
  <c r="AZ145" i="37"/>
  <c r="AZ147" i="37"/>
  <c r="AZ149" i="37"/>
  <c r="AZ151" i="37"/>
  <c r="AZ153" i="37"/>
  <c r="AZ155" i="37"/>
  <c r="AZ157" i="37"/>
  <c r="AZ159" i="37"/>
  <c r="AZ161" i="37"/>
  <c r="AZ163" i="37"/>
  <c r="AZ165" i="37"/>
  <c r="AZ105" i="37"/>
  <c r="AZ73" i="37"/>
  <c r="AY111" i="37"/>
  <c r="AY119" i="37"/>
  <c r="AY121" i="37"/>
  <c r="AY123" i="37"/>
  <c r="AY125" i="37"/>
  <c r="AY127" i="37"/>
  <c r="AY129" i="37"/>
  <c r="AY131" i="37"/>
  <c r="AY133" i="37"/>
  <c r="AY135" i="37"/>
  <c r="AY137" i="37"/>
  <c r="AY139" i="37"/>
  <c r="AY141" i="37"/>
  <c r="AY143" i="37"/>
  <c r="AY145" i="37"/>
  <c r="AY147" i="37"/>
  <c r="AY149" i="37"/>
  <c r="AY151" i="37"/>
  <c r="AY153" i="37"/>
  <c r="AY155" i="37"/>
  <c r="AY157" i="37"/>
  <c r="AY159" i="37"/>
  <c r="AY161" i="37"/>
  <c r="AY163" i="37"/>
  <c r="AY165" i="37"/>
  <c r="AZ21" i="37"/>
  <c r="AZ23" i="37"/>
  <c r="AZ25" i="37"/>
  <c r="AZ27" i="37"/>
  <c r="AZ29" i="37"/>
  <c r="AZ31" i="37"/>
  <c r="AZ33" i="37"/>
  <c r="AZ35" i="37"/>
  <c r="AZ37" i="37"/>
  <c r="AZ39" i="37"/>
  <c r="AZ43" i="37"/>
  <c r="AZ45" i="37"/>
  <c r="AZ47" i="37"/>
  <c r="AZ49" i="37"/>
  <c r="AZ51" i="37"/>
  <c r="AZ53" i="37"/>
  <c r="AZ55" i="37"/>
  <c r="AZ57" i="37"/>
  <c r="AZ59" i="37"/>
  <c r="AZ61" i="37"/>
  <c r="AZ69" i="37"/>
  <c r="AZ71" i="37"/>
  <c r="AY15" i="37"/>
  <c r="AY19" i="37"/>
  <c r="AY21" i="37"/>
  <c r="AY23" i="37"/>
  <c r="AY25" i="37"/>
  <c r="AY27" i="37"/>
  <c r="AY29" i="37"/>
  <c r="AY35" i="37"/>
  <c r="AY39" i="37"/>
  <c r="AY41" i="37"/>
  <c r="AY43" i="37"/>
  <c r="AY45" i="37"/>
  <c r="AY47" i="37"/>
  <c r="AY49" i="37"/>
  <c r="AY51" i="37"/>
  <c r="AY53" i="37"/>
  <c r="AY55" i="37"/>
  <c r="AY57" i="37"/>
  <c r="AY59" i="37"/>
  <c r="AY61" i="37"/>
  <c r="AY69" i="37"/>
  <c r="AY71" i="37"/>
  <c r="AW13" i="38" l="1"/>
  <c r="Q13" i="38" s="1"/>
  <c r="AZ13" i="38" s="1"/>
  <c r="AW69" i="38"/>
  <c r="Q69" i="38" s="1"/>
  <c r="AX69" i="38" s="1"/>
  <c r="AW53" i="38"/>
  <c r="Q53" i="38" s="1"/>
  <c r="BA53" i="38" s="1"/>
  <c r="BA69" i="38"/>
  <c r="BA67" i="38"/>
  <c r="AW17" i="38"/>
  <c r="Q17" i="38" s="1"/>
  <c r="AW15" i="38"/>
  <c r="Q15" i="38" s="1"/>
  <c r="AW61" i="38"/>
  <c r="Q61" i="38" s="1"/>
  <c r="AW41" i="38"/>
  <c r="Q41" i="38" s="1"/>
  <c r="AX41" i="38" s="1"/>
  <c r="AW73" i="38"/>
  <c r="Q73" i="38" s="1"/>
  <c r="AY73" i="38" s="1"/>
  <c r="AW39" i="38"/>
  <c r="Q39" i="38" s="1"/>
  <c r="AW35" i="38"/>
  <c r="Q35" i="38" s="1"/>
  <c r="AW59" i="38"/>
  <c r="Q59" i="38" s="1"/>
  <c r="AW23" i="38"/>
  <c r="Q23" i="38" s="1"/>
  <c r="AW33" i="38"/>
  <c r="Q33" i="38" s="1"/>
  <c r="AX33" i="38" s="1"/>
  <c r="AW47" i="38"/>
  <c r="Q47" i="38" s="1"/>
  <c r="AW21" i="38"/>
  <c r="Q21" i="38" s="1"/>
  <c r="AW55" i="38"/>
  <c r="Q55" i="38" s="1"/>
  <c r="BA55" i="38" s="1"/>
  <c r="BM55" i="38" s="1"/>
  <c r="AW45" i="38"/>
  <c r="Q45" i="38" s="1"/>
  <c r="AW25" i="38"/>
  <c r="Q25" i="38" s="1"/>
  <c r="AW29" i="38"/>
  <c r="Q29" i="38" s="1"/>
  <c r="AW57" i="38"/>
  <c r="Q57" i="38" s="1"/>
  <c r="BA57" i="38" s="1"/>
  <c r="BM57" i="38" s="1"/>
  <c r="AW37" i="38"/>
  <c r="Q37" i="38" s="1"/>
  <c r="BO63" i="38"/>
  <c r="BI21" i="38"/>
  <c r="BI65" i="38"/>
  <c r="BK31" i="38"/>
  <c r="BL31" i="38" s="1"/>
  <c r="AZ17" i="38"/>
  <c r="BK51" i="38"/>
  <c r="BL51" i="38" s="1"/>
  <c r="AW43" i="38"/>
  <c r="Q43" i="38" s="1"/>
  <c r="AW65" i="38"/>
  <c r="Q65" i="38" s="1"/>
  <c r="BG65" i="38"/>
  <c r="AG65" i="38" s="1"/>
  <c r="BH65" i="38" s="1"/>
  <c r="AW51" i="38"/>
  <c r="Q51" i="38" s="1"/>
  <c r="BA51" i="38" s="1"/>
  <c r="BO61" i="38"/>
  <c r="BB11" i="38"/>
  <c r="AW19" i="38"/>
  <c r="Q19" i="38" s="1"/>
  <c r="BK23" i="38"/>
  <c r="BL23" i="38" s="1"/>
  <c r="AW27" i="38"/>
  <c r="Q27" i="38" s="1"/>
  <c r="AW71" i="38"/>
  <c r="Q71" i="38" s="1"/>
  <c r="AW63" i="38"/>
  <c r="Q63" i="38" s="1"/>
  <c r="AW49" i="38"/>
  <c r="Q49" i="38" s="1"/>
  <c r="BG41" i="38"/>
  <c r="AG41" i="38" s="1"/>
  <c r="BH41" i="38" s="1"/>
  <c r="BG21" i="38"/>
  <c r="AG21" i="38" s="1"/>
  <c r="BH21" i="38" s="1"/>
  <c r="BM37" i="38"/>
  <c r="BK39" i="38"/>
  <c r="BL39" i="38" s="1"/>
  <c r="BG47" i="38"/>
  <c r="AG47" i="38" s="1"/>
  <c r="BH47" i="38" s="1"/>
  <c r="BK65" i="38"/>
  <c r="BL65" i="38" s="1"/>
  <c r="BO27" i="38"/>
  <c r="BG39" i="38"/>
  <c r="AG39" i="38" s="1"/>
  <c r="BH39" i="38" s="1"/>
  <c r="BK41" i="38"/>
  <c r="BL41" i="38" s="1"/>
  <c r="BK49" i="38"/>
  <c r="BL49" i="38" s="1"/>
  <c r="BI63" i="38"/>
  <c r="BI67" i="38"/>
  <c r="BI61" i="38"/>
  <c r="BO47" i="38"/>
  <c r="BO39" i="38"/>
  <c r="BO31" i="38"/>
  <c r="BI27" i="38"/>
  <c r="BI15" i="38"/>
  <c r="BG13" i="38"/>
  <c r="AG13" i="38" s="1"/>
  <c r="BM69" i="38"/>
  <c r="BM63" i="38"/>
  <c r="BG55" i="38"/>
  <c r="AG55" i="38" s="1"/>
  <c r="BH55" i="38" s="1"/>
  <c r="BO53" i="38"/>
  <c r="BI51" i="38"/>
  <c r="BG35" i="38"/>
  <c r="AG35" i="38" s="1"/>
  <c r="BH35" i="38" s="1"/>
  <c r="BO21" i="38"/>
  <c r="BM19" i="38"/>
  <c r="BM31" i="38"/>
  <c r="E13" i="38"/>
  <c r="BO65" i="38"/>
  <c r="BM21" i="38"/>
  <c r="BG67" i="38"/>
  <c r="AG67" i="38" s="1"/>
  <c r="BH67" i="38" s="1"/>
  <c r="BG61" i="38"/>
  <c r="AG61" i="38" s="1"/>
  <c r="BH61" i="38" s="1"/>
  <c r="BM47" i="38"/>
  <c r="BN47" i="38" s="1"/>
  <c r="BI45" i="38"/>
  <c r="BM39" i="38"/>
  <c r="BI29" i="38"/>
  <c r="BM53" i="38"/>
  <c r="BO49" i="38"/>
  <c r="BO41" i="38"/>
  <c r="BO33" i="38"/>
  <c r="BO71" i="38"/>
  <c r="BO59" i="38"/>
  <c r="BO23" i="38"/>
  <c r="BM71" i="38"/>
  <c r="BM65" i="38"/>
  <c r="BN65" i="38" s="1"/>
  <c r="BM59" i="38"/>
  <c r="BM49" i="38"/>
  <c r="BI47" i="38"/>
  <c r="BJ47" i="38" s="1"/>
  <c r="BM41" i="38"/>
  <c r="BI39" i="38"/>
  <c r="BM33" i="38"/>
  <c r="BO25" i="38"/>
  <c r="BM23" i="38"/>
  <c r="BO13" i="38"/>
  <c r="BM67" i="38"/>
  <c r="BM61" i="38"/>
  <c r="BO45" i="38"/>
  <c r="BO37" i="38"/>
  <c r="BO29" i="38"/>
  <c r="BM27" i="38"/>
  <c r="BO17" i="38"/>
  <c r="BG71" i="38"/>
  <c r="AG71" i="38" s="1"/>
  <c r="BH71" i="38" s="1"/>
  <c r="BM29" i="38"/>
  <c r="BG31" i="38"/>
  <c r="AG31" i="38" s="1"/>
  <c r="BH31" i="38" s="1"/>
  <c r="BK33" i="38"/>
  <c r="BL33" i="38" s="1"/>
  <c r="BI41" i="38"/>
  <c r="BI49" i="38"/>
  <c r="BK69" i="38"/>
  <c r="BL69" i="38" s="1"/>
  <c r="BK71" i="38"/>
  <c r="BL71" i="38" s="1"/>
  <c r="BI23" i="38"/>
  <c r="BG69" i="38"/>
  <c r="AG69" i="38" s="1"/>
  <c r="BH69" i="38" s="1"/>
  <c r="BI71" i="38"/>
  <c r="BG23" i="38"/>
  <c r="AG23" i="38" s="1"/>
  <c r="BH23" i="38" s="1"/>
  <c r="BI43" i="38"/>
  <c r="BO51" i="38"/>
  <c r="BI53" i="38"/>
  <c r="BI55" i="38"/>
  <c r="BJ55" i="38" s="1"/>
  <c r="BI69" i="38"/>
  <c r="BJ69" i="38" s="1"/>
  <c r="BO67" i="38"/>
  <c r="BM43" i="38"/>
  <c r="BI35" i="38"/>
  <c r="BJ35" i="38" s="1"/>
  <c r="BI25" i="38"/>
  <c r="BO15" i="38"/>
  <c r="BK19" i="38"/>
  <c r="BL19" i="38" s="1"/>
  <c r="BG19" i="38"/>
  <c r="AG19" i="38" s="1"/>
  <c r="BH19" i="38" s="1"/>
  <c r="AY31" i="38"/>
  <c r="AX31" i="38"/>
  <c r="BM35" i="38"/>
  <c r="BN35" i="38" s="1"/>
  <c r="BO43" i="38"/>
  <c r="AX53" i="38"/>
  <c r="BO55" i="38"/>
  <c r="BI57" i="38"/>
  <c r="BG59" i="38"/>
  <c r="AG59" i="38" s="1"/>
  <c r="BH59" i="38" s="1"/>
  <c r="BK59" i="38"/>
  <c r="BL59" i="38" s="1"/>
  <c r="BI19" i="38"/>
  <c r="BG45" i="38"/>
  <c r="AG45" i="38" s="1"/>
  <c r="BH45" i="38" s="1"/>
  <c r="BI59" i="38"/>
  <c r="BJ59" i="38" s="1"/>
  <c r="BO69" i="38"/>
  <c r="BK57" i="38"/>
  <c r="BL57" i="38" s="1"/>
  <c r="BO73" i="38"/>
  <c r="BM25" i="38"/>
  <c r="BO57" i="38"/>
  <c r="BO19" i="38"/>
  <c r="BO35" i="38"/>
  <c r="BK47" i="38"/>
  <c r="BL47" i="38" s="1"/>
  <c r="BK63" i="38"/>
  <c r="BL63" i="38" s="1"/>
  <c r="BK21" i="38"/>
  <c r="BL21" i="38" s="1"/>
  <c r="BK53" i="38"/>
  <c r="BL53" i="38" s="1"/>
  <c r="BK29" i="38"/>
  <c r="BL29" i="38" s="1"/>
  <c r="BK37" i="38"/>
  <c r="BL37" i="38" s="1"/>
  <c r="BK45" i="38"/>
  <c r="BL45" i="38" s="1"/>
  <c r="BK27" i="38"/>
  <c r="BL27" i="38" s="1"/>
  <c r="BK61" i="38"/>
  <c r="BL61" i="38" s="1"/>
  <c r="BK67" i="38"/>
  <c r="BL67" i="38" s="1"/>
  <c r="BK35" i="38"/>
  <c r="BL35" i="38" s="1"/>
  <c r="BK43" i="38"/>
  <c r="BL43" i="38" s="1"/>
  <c r="BK55" i="38"/>
  <c r="BL55" i="38" s="1"/>
  <c r="BK13" i="38"/>
  <c r="BK25" i="38"/>
  <c r="BL25" i="38" s="1"/>
  <c r="AF73" i="38"/>
  <c r="AF71" i="38"/>
  <c r="AF69" i="38"/>
  <c r="AF67" i="38"/>
  <c r="AF65" i="38"/>
  <c r="AF63" i="38"/>
  <c r="AF61" i="38"/>
  <c r="AF59" i="38"/>
  <c r="AF57" i="38"/>
  <c r="AF55" i="38"/>
  <c r="AF53" i="38"/>
  <c r="AF51" i="38"/>
  <c r="AF49" i="38"/>
  <c r="AF47" i="38"/>
  <c r="AF45" i="38"/>
  <c r="AF43" i="38"/>
  <c r="AF41" i="38"/>
  <c r="AF39" i="38"/>
  <c r="AF37" i="38"/>
  <c r="AF35" i="38"/>
  <c r="AF33" i="38"/>
  <c r="AF31" i="38"/>
  <c r="AF29" i="38"/>
  <c r="AF27" i="38"/>
  <c r="AF25" i="38"/>
  <c r="AF23" i="38"/>
  <c r="AF21" i="38"/>
  <c r="AF19" i="38"/>
  <c r="AF17" i="38"/>
  <c r="AF15" i="38"/>
  <c r="AF13" i="38"/>
  <c r="AE102" i="37"/>
  <c r="AA99" i="37"/>
  <c r="AC98" i="37"/>
  <c r="AC97" i="37"/>
  <c r="AC96" i="37"/>
  <c r="H98" i="37"/>
  <c r="H97" i="37"/>
  <c r="I90" i="37"/>
  <c r="BF165" i="37"/>
  <c r="BB165" i="37"/>
  <c r="AV165" i="37"/>
  <c r="AU165" i="37"/>
  <c r="AT165" i="37"/>
  <c r="AX165" i="37"/>
  <c r="E165" i="37"/>
  <c r="BF163" i="37"/>
  <c r="BB163" i="37"/>
  <c r="AV163" i="37"/>
  <c r="AU163" i="37"/>
  <c r="AT163" i="37"/>
  <c r="AX163" i="37"/>
  <c r="E163" i="37"/>
  <c r="BF161" i="37"/>
  <c r="BB161" i="37"/>
  <c r="AV161" i="37"/>
  <c r="AU161" i="37"/>
  <c r="AT161" i="37"/>
  <c r="AX161" i="37"/>
  <c r="E161" i="37"/>
  <c r="BF159" i="37"/>
  <c r="BB159" i="37"/>
  <c r="AV159" i="37"/>
  <c r="AU159" i="37"/>
  <c r="AT159" i="37"/>
  <c r="AX159" i="37"/>
  <c r="E159" i="37"/>
  <c r="BF157" i="37"/>
  <c r="BB157" i="37"/>
  <c r="AV157" i="37"/>
  <c r="AU157" i="37"/>
  <c r="AT157" i="37"/>
  <c r="AX157" i="37"/>
  <c r="E157" i="37"/>
  <c r="BF155" i="37"/>
  <c r="BB155" i="37"/>
  <c r="AV155" i="37"/>
  <c r="AU155" i="37"/>
  <c r="AT155" i="37"/>
  <c r="AX155" i="37"/>
  <c r="E155" i="37"/>
  <c r="BF153" i="37"/>
  <c r="BB153" i="37"/>
  <c r="AV153" i="37"/>
  <c r="AU153" i="37"/>
  <c r="AT153" i="37"/>
  <c r="AX153" i="37"/>
  <c r="E153" i="37"/>
  <c r="BF151" i="37"/>
  <c r="BB151" i="37"/>
  <c r="AV151" i="37"/>
  <c r="AU151" i="37"/>
  <c r="AT151" i="37"/>
  <c r="AX151" i="37"/>
  <c r="E151" i="37"/>
  <c r="BF149" i="37"/>
  <c r="BB149" i="37"/>
  <c r="AV149" i="37"/>
  <c r="AU149" i="37"/>
  <c r="AT149" i="37"/>
  <c r="AX149" i="37"/>
  <c r="E149" i="37"/>
  <c r="BF147" i="37"/>
  <c r="BB147" i="37"/>
  <c r="AV147" i="37"/>
  <c r="AU147" i="37"/>
  <c r="AT147" i="37"/>
  <c r="E147" i="37" s="1"/>
  <c r="BF145" i="37"/>
  <c r="BB145" i="37"/>
  <c r="AV145" i="37"/>
  <c r="AU145" i="37"/>
  <c r="AT145" i="37"/>
  <c r="AX145" i="37"/>
  <c r="E145" i="37"/>
  <c r="BF143" i="37"/>
  <c r="BB143" i="37"/>
  <c r="AV143" i="37"/>
  <c r="AU143" i="37"/>
  <c r="AT143" i="37"/>
  <c r="AX143" i="37"/>
  <c r="E143" i="37"/>
  <c r="BF141" i="37"/>
  <c r="BB141" i="37"/>
  <c r="AV141" i="37"/>
  <c r="AU141" i="37"/>
  <c r="AT141" i="37"/>
  <c r="E141" i="37" s="1"/>
  <c r="BF139" i="37"/>
  <c r="BB139" i="37"/>
  <c r="AV139" i="37"/>
  <c r="AU139" i="37"/>
  <c r="AT139" i="37"/>
  <c r="E139" i="37" s="1"/>
  <c r="BF137" i="37"/>
  <c r="BB137" i="37"/>
  <c r="AV137" i="37"/>
  <c r="AU137" i="37"/>
  <c r="AT137" i="37"/>
  <c r="E137" i="37" s="1"/>
  <c r="BF135" i="37"/>
  <c r="BB135" i="37"/>
  <c r="AV135" i="37"/>
  <c r="AU135" i="37"/>
  <c r="AT135" i="37"/>
  <c r="E135" i="37" s="1"/>
  <c r="BF133" i="37"/>
  <c r="BB133" i="37"/>
  <c r="AV133" i="37"/>
  <c r="AU133" i="37"/>
  <c r="AT133" i="37"/>
  <c r="E133" i="37" s="1"/>
  <c r="BF131" i="37"/>
  <c r="BB131" i="37"/>
  <c r="AV131" i="37"/>
  <c r="AU131" i="37"/>
  <c r="AT131" i="37"/>
  <c r="E131" i="37" s="1"/>
  <c r="BF129" i="37"/>
  <c r="BB129" i="37"/>
  <c r="AV129" i="37"/>
  <c r="AU129" i="37"/>
  <c r="AT129" i="37"/>
  <c r="E129" i="37" s="1"/>
  <c r="BF127" i="37"/>
  <c r="BB127" i="37"/>
  <c r="AV127" i="37"/>
  <c r="AU127" i="37"/>
  <c r="AT127" i="37"/>
  <c r="E127" i="37" s="1"/>
  <c r="BF125" i="37"/>
  <c r="BB125" i="37"/>
  <c r="AV125" i="37"/>
  <c r="AU125" i="37"/>
  <c r="AT125" i="37"/>
  <c r="E125" i="37" s="1"/>
  <c r="BF123" i="37"/>
  <c r="BB123" i="37"/>
  <c r="AV123" i="37"/>
  <c r="AU123" i="37"/>
  <c r="AT123" i="37"/>
  <c r="E123" i="37" s="1"/>
  <c r="BF121" i="37"/>
  <c r="BB121" i="37"/>
  <c r="AV121" i="37"/>
  <c r="AU121" i="37"/>
  <c r="AT121" i="37"/>
  <c r="E121" i="37" s="1"/>
  <c r="BF119" i="37"/>
  <c r="BB119" i="37"/>
  <c r="AV119" i="37"/>
  <c r="AU119" i="37"/>
  <c r="AT119" i="37"/>
  <c r="E119" i="37" s="1"/>
  <c r="BF117" i="37"/>
  <c r="BB117" i="37"/>
  <c r="AV117" i="37"/>
  <c r="AU117" i="37"/>
  <c r="AT117" i="37"/>
  <c r="E117" i="37" s="1"/>
  <c r="BF115" i="37"/>
  <c r="BB115" i="37"/>
  <c r="AV115" i="37"/>
  <c r="AU115" i="37"/>
  <c r="AT115" i="37"/>
  <c r="E115" i="37" s="1"/>
  <c r="BF113" i="37"/>
  <c r="BB113" i="37"/>
  <c r="AV113" i="37"/>
  <c r="AU113" i="37"/>
  <c r="AT113" i="37"/>
  <c r="E113" i="37" s="1"/>
  <c r="BF111" i="37"/>
  <c r="BB111" i="37"/>
  <c r="AV111" i="37"/>
  <c r="AU111" i="37"/>
  <c r="AT111" i="37"/>
  <c r="E111" i="37" s="1"/>
  <c r="BF109" i="37"/>
  <c r="BB109" i="37"/>
  <c r="AV109" i="37"/>
  <c r="AU109" i="37"/>
  <c r="AT109" i="37"/>
  <c r="E109" i="37" s="1"/>
  <c r="BF107" i="37"/>
  <c r="BB107" i="37"/>
  <c r="AV107" i="37"/>
  <c r="AU107" i="37"/>
  <c r="AT107" i="37"/>
  <c r="E107" i="37" s="1"/>
  <c r="BF105" i="37"/>
  <c r="AV105" i="37"/>
  <c r="AU105" i="37"/>
  <c r="AT105" i="37"/>
  <c r="E105" i="37" s="1"/>
  <c r="BF73" i="37"/>
  <c r="BB73" i="37"/>
  <c r="AV73" i="37"/>
  <c r="AT73" i="37"/>
  <c r="E73" i="37" s="1"/>
  <c r="BF71" i="37"/>
  <c r="BB71" i="37"/>
  <c r="AV71" i="37"/>
  <c r="AU71" i="37"/>
  <c r="AT71" i="37"/>
  <c r="E71" i="37" s="1"/>
  <c r="BF69" i="37"/>
  <c r="BB69" i="37"/>
  <c r="AV69" i="37"/>
  <c r="AU69" i="37"/>
  <c r="AT69" i="37"/>
  <c r="E69" i="37" s="1"/>
  <c r="BF67" i="37"/>
  <c r="BB67" i="37"/>
  <c r="AV67" i="37"/>
  <c r="AU67" i="37"/>
  <c r="AT67" i="37"/>
  <c r="E67" i="37" s="1"/>
  <c r="BF65" i="37"/>
  <c r="BB65" i="37"/>
  <c r="AV65" i="37"/>
  <c r="AU65" i="37"/>
  <c r="AT65" i="37"/>
  <c r="E65" i="37" s="1"/>
  <c r="BF63" i="37"/>
  <c r="BB63" i="37"/>
  <c r="AV63" i="37"/>
  <c r="AU63" i="37"/>
  <c r="AT63" i="37"/>
  <c r="E63" i="37" s="1"/>
  <c r="BF61" i="37"/>
  <c r="BB61" i="37"/>
  <c r="AV61" i="37"/>
  <c r="AU61" i="37"/>
  <c r="AT61" i="37"/>
  <c r="E61" i="37" s="1"/>
  <c r="BF59" i="37"/>
  <c r="BB59" i="37"/>
  <c r="AV59" i="37"/>
  <c r="AU59" i="37"/>
  <c r="AT59" i="37"/>
  <c r="E59" i="37" s="1"/>
  <c r="BF57" i="37"/>
  <c r="BB57" i="37"/>
  <c r="AV57" i="37"/>
  <c r="AU57" i="37"/>
  <c r="AT57" i="37"/>
  <c r="E57" i="37" s="1"/>
  <c r="BF55" i="37"/>
  <c r="BB55" i="37"/>
  <c r="AV55" i="37"/>
  <c r="AU55" i="37"/>
  <c r="AT55" i="37"/>
  <c r="E55" i="37" s="1"/>
  <c r="BF53" i="37"/>
  <c r="BB53" i="37"/>
  <c r="AV53" i="37"/>
  <c r="AU53" i="37"/>
  <c r="AT53" i="37"/>
  <c r="E53" i="37" s="1"/>
  <c r="BF51" i="37"/>
  <c r="BB51" i="37"/>
  <c r="AV51" i="37"/>
  <c r="AU51" i="37"/>
  <c r="AT51" i="37"/>
  <c r="E51" i="37" s="1"/>
  <c r="BF49" i="37"/>
  <c r="BB49" i="37"/>
  <c r="AV49" i="37"/>
  <c r="AU49" i="37"/>
  <c r="AT49" i="37"/>
  <c r="E49" i="37" s="1"/>
  <c r="BF47" i="37"/>
  <c r="BB47" i="37"/>
  <c r="AV47" i="37"/>
  <c r="AU47" i="37"/>
  <c r="AT47" i="37"/>
  <c r="E47" i="37" s="1"/>
  <c r="BF45" i="37"/>
  <c r="BB45" i="37"/>
  <c r="AV45" i="37"/>
  <c r="AU45" i="37"/>
  <c r="AT45" i="37"/>
  <c r="E45" i="37" s="1"/>
  <c r="BF43" i="37"/>
  <c r="BB43" i="37"/>
  <c r="AV43" i="37"/>
  <c r="AU43" i="37"/>
  <c r="AT43" i="37"/>
  <c r="E43" i="37" s="1"/>
  <c r="BF41" i="37"/>
  <c r="BB41" i="37"/>
  <c r="AV41" i="37"/>
  <c r="AU41" i="37"/>
  <c r="AT41" i="37"/>
  <c r="E41" i="37" s="1"/>
  <c r="BF39" i="37"/>
  <c r="BB39" i="37"/>
  <c r="AV39" i="37"/>
  <c r="AU39" i="37"/>
  <c r="AT39" i="37"/>
  <c r="E39" i="37" s="1"/>
  <c r="BF37" i="37"/>
  <c r="BB37" i="37"/>
  <c r="AV37" i="37"/>
  <c r="AU37" i="37"/>
  <c r="AT37" i="37"/>
  <c r="E37" i="37" s="1"/>
  <c r="BF35" i="37"/>
  <c r="BB35" i="37"/>
  <c r="AV35" i="37"/>
  <c r="AU35" i="37"/>
  <c r="AT35" i="37"/>
  <c r="E35" i="37" s="1"/>
  <c r="BF33" i="37"/>
  <c r="BB33" i="37"/>
  <c r="AV33" i="37"/>
  <c r="AU33" i="37"/>
  <c r="AT33" i="37"/>
  <c r="E33" i="37" s="1"/>
  <c r="BF31" i="37"/>
  <c r="BB31" i="37"/>
  <c r="AV31" i="37"/>
  <c r="AU31" i="37"/>
  <c r="AT31" i="37"/>
  <c r="E31" i="37" s="1"/>
  <c r="BF29" i="37"/>
  <c r="BB29" i="37"/>
  <c r="AV29" i="37"/>
  <c r="AU29" i="37"/>
  <c r="AT29" i="37"/>
  <c r="E29" i="37" s="1"/>
  <c r="BF27" i="37"/>
  <c r="BB27" i="37"/>
  <c r="AV27" i="37"/>
  <c r="AU27" i="37"/>
  <c r="AT27" i="37"/>
  <c r="E27" i="37" s="1"/>
  <c r="BF25" i="37"/>
  <c r="BB25" i="37"/>
  <c r="AV25" i="37"/>
  <c r="AU25" i="37"/>
  <c r="AT25" i="37"/>
  <c r="E25" i="37" s="1"/>
  <c r="BF23" i="37"/>
  <c r="BB23" i="37"/>
  <c r="AV23" i="37"/>
  <c r="AU23" i="37"/>
  <c r="AT23" i="37"/>
  <c r="E23" i="37" s="1"/>
  <c r="BF21" i="37"/>
  <c r="BB21" i="37"/>
  <c r="AV21" i="37"/>
  <c r="AU21" i="37"/>
  <c r="AT21" i="37"/>
  <c r="E21" i="37" s="1"/>
  <c r="BF19" i="37"/>
  <c r="BB19" i="37"/>
  <c r="AV19" i="37"/>
  <c r="AU19" i="37"/>
  <c r="AT19" i="37"/>
  <c r="E19" i="37" s="1"/>
  <c r="BF17" i="37"/>
  <c r="BB17" i="37"/>
  <c r="AV17" i="37"/>
  <c r="AU17" i="37"/>
  <c r="AT17" i="37"/>
  <c r="BF15" i="37"/>
  <c r="BB15" i="37"/>
  <c r="AV15" i="37"/>
  <c r="AU15" i="37"/>
  <c r="AT15" i="37"/>
  <c r="E15" i="37" s="1"/>
  <c r="BF13" i="37"/>
  <c r="BB13" i="37"/>
  <c r="AV13" i="37"/>
  <c r="AU13" i="37"/>
  <c r="AT13" i="37"/>
  <c r="E13" i="37" s="1"/>
  <c r="AE10" i="37"/>
  <c r="AF59" i="37" s="1"/>
  <c r="H6" i="37"/>
  <c r="H5" i="37"/>
  <c r="N4" i="37"/>
  <c r="N96" i="37" s="1"/>
  <c r="H4" i="37"/>
  <c r="H96" i="37" s="1"/>
  <c r="AZ15" i="38" l="1"/>
  <c r="BK15" i="38" s="1"/>
  <c r="BL15" i="38" s="1"/>
  <c r="AY15" i="38"/>
  <c r="BQ47" i="38"/>
  <c r="BP35" i="38"/>
  <c r="BP47" i="38"/>
  <c r="BL13" i="38"/>
  <c r="BQ35" i="38"/>
  <c r="BG17" i="38"/>
  <c r="AG17" i="38" s="1"/>
  <c r="BH17" i="38" s="1"/>
  <c r="BK17" i="38"/>
  <c r="BL17" i="38" s="1"/>
  <c r="BA13" i="38"/>
  <c r="AY13" i="38"/>
  <c r="BA17" i="38"/>
  <c r="AY17" i="38"/>
  <c r="BI73" i="38" s="1"/>
  <c r="BK73" i="38"/>
  <c r="BL73" i="38" s="1"/>
  <c r="AK47" i="38"/>
  <c r="AK35" i="38"/>
  <c r="AX13" i="38"/>
  <c r="AX73" i="38"/>
  <c r="AX19" i="38"/>
  <c r="BA19" i="38"/>
  <c r="BM73" i="38" s="1"/>
  <c r="AY33" i="38"/>
  <c r="BI33" i="38" s="1"/>
  <c r="BA33" i="38"/>
  <c r="AX23" i="38"/>
  <c r="BA23" i="38"/>
  <c r="AX35" i="38"/>
  <c r="BA35" i="38"/>
  <c r="AX37" i="38"/>
  <c r="BA37" i="38"/>
  <c r="AX39" i="38"/>
  <c r="BA39" i="38"/>
  <c r="AX59" i="38"/>
  <c r="BA59" i="38"/>
  <c r="AX65" i="38"/>
  <c r="BA65" i="38"/>
  <c r="AX29" i="38"/>
  <c r="BA29" i="38"/>
  <c r="AZ41" i="38"/>
  <c r="AZ11" i="38" s="1"/>
  <c r="BA41" i="38"/>
  <c r="AX49" i="38"/>
  <c r="BA49" i="38"/>
  <c r="AX25" i="38"/>
  <c r="BA25" i="38"/>
  <c r="AX61" i="38"/>
  <c r="BA61" i="38"/>
  <c r="AX43" i="38"/>
  <c r="BA43" i="38"/>
  <c r="AX63" i="38"/>
  <c r="BA63" i="38"/>
  <c r="AX55" i="38"/>
  <c r="AX45" i="38"/>
  <c r="BA45" i="38"/>
  <c r="AX15" i="38"/>
  <c r="BA15" i="38"/>
  <c r="BM15" i="38" s="1"/>
  <c r="AX71" i="38"/>
  <c r="BA71" i="38"/>
  <c r="AX27" i="38"/>
  <c r="BA27" i="38"/>
  <c r="AX21" i="38"/>
  <c r="BA21" i="38"/>
  <c r="AX17" i="38"/>
  <c r="AX47" i="38"/>
  <c r="BA47" i="38"/>
  <c r="BJ65" i="38"/>
  <c r="AK65" i="38" s="1"/>
  <c r="BJ41" i="38"/>
  <c r="BJ71" i="38"/>
  <c r="BJ39" i="38"/>
  <c r="BJ21" i="38"/>
  <c r="BJ19" i="38"/>
  <c r="BJ23" i="38"/>
  <c r="BJ61" i="38"/>
  <c r="BJ45" i="38"/>
  <c r="BJ67" i="38"/>
  <c r="BN61" i="38"/>
  <c r="BG73" i="38"/>
  <c r="AG73" i="38" s="1"/>
  <c r="BH73" i="38" s="1"/>
  <c r="BN71" i="38"/>
  <c r="BN69" i="38"/>
  <c r="BN39" i="38"/>
  <c r="BN67" i="38"/>
  <c r="BN23" i="38"/>
  <c r="BN21" i="38"/>
  <c r="BN55" i="38"/>
  <c r="BN41" i="38"/>
  <c r="BN31" i="38"/>
  <c r="BN19" i="38"/>
  <c r="BN59" i="38"/>
  <c r="BG27" i="38"/>
  <c r="AG27" i="38" s="1"/>
  <c r="BH27" i="38" s="1"/>
  <c r="BG33" i="38"/>
  <c r="AG33" i="38" s="1"/>
  <c r="BH33" i="38" s="1"/>
  <c r="AY37" i="38"/>
  <c r="BI37" i="38" s="1"/>
  <c r="BG25" i="38"/>
  <c r="AG25" i="38" s="1"/>
  <c r="BH25" i="38" s="1"/>
  <c r="BG37" i="38"/>
  <c r="AG37" i="38" s="1"/>
  <c r="BH37" i="38" s="1"/>
  <c r="BG43" i="38"/>
  <c r="AG43" i="38" s="1"/>
  <c r="BH43" i="38" s="1"/>
  <c r="AX51" i="38"/>
  <c r="BM51" i="38"/>
  <c r="BG63" i="38"/>
  <c r="AG63" i="38" s="1"/>
  <c r="BH63" i="38" s="1"/>
  <c r="BG51" i="38"/>
  <c r="AG51" i="38" s="1"/>
  <c r="BH51" i="38" s="1"/>
  <c r="BG49" i="38"/>
  <c r="AG49" i="38" s="1"/>
  <c r="BH49" i="38" s="1"/>
  <c r="AW11" i="38"/>
  <c r="BG57" i="38"/>
  <c r="AG57" i="38" s="1"/>
  <c r="BH57" i="38" s="1"/>
  <c r="AX57" i="38"/>
  <c r="BM59" i="37"/>
  <c r="BM57" i="37"/>
  <c r="BM45" i="38"/>
  <c r="BN45" i="38" s="1"/>
  <c r="BG15" i="38"/>
  <c r="AG15" i="38" s="1"/>
  <c r="BH15" i="38" s="1"/>
  <c r="BG53" i="38"/>
  <c r="AG53" i="38" s="1"/>
  <c r="BH53" i="38" s="1"/>
  <c r="BG29" i="38"/>
  <c r="AG29" i="38" s="1"/>
  <c r="BH29" i="38" s="1"/>
  <c r="BH13" i="38"/>
  <c r="BO11" i="38"/>
  <c r="BI31" i="38"/>
  <c r="BJ31" i="38" s="1"/>
  <c r="AW69" i="37"/>
  <c r="Q69" i="37" s="1"/>
  <c r="AX69" i="37" s="1"/>
  <c r="AF23" i="37"/>
  <c r="AF63" i="37"/>
  <c r="AW35" i="37"/>
  <c r="Q35" i="37" s="1"/>
  <c r="AX35" i="37" s="1"/>
  <c r="AW157" i="37"/>
  <c r="AW17" i="37"/>
  <c r="Q17" i="37" s="1"/>
  <c r="AY17" i="37" s="1"/>
  <c r="AW13" i="37"/>
  <c r="Q13" i="37" s="1"/>
  <c r="AF29" i="37"/>
  <c r="AW61" i="37"/>
  <c r="Q61" i="37" s="1"/>
  <c r="BO105" i="37"/>
  <c r="BO131" i="37"/>
  <c r="BO127" i="37"/>
  <c r="BM155" i="37"/>
  <c r="BN155" i="37" s="1"/>
  <c r="BO161" i="37"/>
  <c r="BM107" i="37"/>
  <c r="BN107" i="37" s="1"/>
  <c r="BO113" i="37"/>
  <c r="BO145" i="37"/>
  <c r="AW21" i="37"/>
  <c r="Q21" i="37" s="1"/>
  <c r="AX21" i="37" s="1"/>
  <c r="BO123" i="37"/>
  <c r="AW15" i="37"/>
  <c r="Q15" i="37" s="1"/>
  <c r="AZ15" i="37" s="1"/>
  <c r="AW163" i="37"/>
  <c r="AF71" i="37"/>
  <c r="BM109" i="37"/>
  <c r="BN109" i="37" s="1"/>
  <c r="BO133" i="37"/>
  <c r="BM149" i="37"/>
  <c r="BN149" i="37" s="1"/>
  <c r="AF67" i="37"/>
  <c r="BO119" i="37"/>
  <c r="AW31" i="37"/>
  <c r="Q31" i="37" s="1"/>
  <c r="AX31" i="37" s="1"/>
  <c r="AW49" i="37"/>
  <c r="Q49" i="37" s="1"/>
  <c r="AX49" i="37" s="1"/>
  <c r="BO143" i="37"/>
  <c r="AW27" i="37"/>
  <c r="Q27" i="37" s="1"/>
  <c r="AX27" i="37" s="1"/>
  <c r="AW45" i="37"/>
  <c r="Q45" i="37" s="1"/>
  <c r="AX45" i="37" s="1"/>
  <c r="BO157" i="37"/>
  <c r="AF15" i="37"/>
  <c r="AW23" i="37"/>
  <c r="Q23" i="37" s="1"/>
  <c r="AX23" i="37" s="1"/>
  <c r="AW59" i="37"/>
  <c r="Q59" i="37" s="1"/>
  <c r="AX59" i="37" s="1"/>
  <c r="BM111" i="37"/>
  <c r="BN111" i="37" s="1"/>
  <c r="BO135" i="37"/>
  <c r="AF121" i="37"/>
  <c r="AW155" i="37"/>
  <c r="AW161" i="37"/>
  <c r="BM145" i="37"/>
  <c r="BN145" i="37" s="1"/>
  <c r="BM121" i="37"/>
  <c r="BN121" i="37" s="1"/>
  <c r="BO121" i="37"/>
  <c r="AF19" i="37"/>
  <c r="AW25" i="37"/>
  <c r="Q25" i="37" s="1"/>
  <c r="AF33" i="37"/>
  <c r="AW43" i="37"/>
  <c r="Q43" i="37" s="1"/>
  <c r="AX43" i="37" s="1"/>
  <c r="AW47" i="37"/>
  <c r="Q47" i="37" s="1"/>
  <c r="AX47" i="37" s="1"/>
  <c r="AW51" i="37"/>
  <c r="Q51" i="37" s="1"/>
  <c r="AF55" i="37"/>
  <c r="AW105" i="37"/>
  <c r="AF125" i="37"/>
  <c r="AF129" i="37"/>
  <c r="AF133" i="37"/>
  <c r="AF137" i="37"/>
  <c r="AF141" i="37"/>
  <c r="AF147" i="37"/>
  <c r="AF153" i="37"/>
  <c r="AF159" i="37"/>
  <c r="AF165" i="37"/>
  <c r="BM143" i="37"/>
  <c r="BN143" i="37" s="1"/>
  <c r="BM119" i="37"/>
  <c r="BN119" i="37" s="1"/>
  <c r="AW29" i="37"/>
  <c r="Q29" i="37" s="1"/>
  <c r="AX29" i="37" s="1"/>
  <c r="AF37" i="37"/>
  <c r="AF41" i="37"/>
  <c r="AW121" i="37"/>
  <c r="AX121" i="37" s="1"/>
  <c r="BM115" i="37"/>
  <c r="BN115" i="37" s="1"/>
  <c r="BO115" i="37"/>
  <c r="AW19" i="37"/>
  <c r="Q19" i="37" s="1"/>
  <c r="AF45" i="37"/>
  <c r="BM163" i="37"/>
  <c r="BN163" i="37" s="1"/>
  <c r="AW159" i="37"/>
  <c r="AW165" i="37"/>
  <c r="BO137" i="37"/>
  <c r="AF13" i="37"/>
  <c r="AF27" i="37"/>
  <c r="AF115" i="37"/>
  <c r="AF119" i="37"/>
  <c r="BO163" i="37"/>
  <c r="AF145" i="37"/>
  <c r="AF151" i="37"/>
  <c r="AF157" i="37"/>
  <c r="AF163" i="37"/>
  <c r="BM135" i="37"/>
  <c r="BN135" i="37" s="1"/>
  <c r="BO109" i="37"/>
  <c r="AW37" i="37"/>
  <c r="Q37" i="37" s="1"/>
  <c r="AW41" i="37"/>
  <c r="Q41" i="37" s="1"/>
  <c r="AF53" i="37"/>
  <c r="AF61" i="37"/>
  <c r="AF65" i="37"/>
  <c r="AF69" i="37"/>
  <c r="AF73" i="37"/>
  <c r="BM105" i="37"/>
  <c r="BN105" i="37" s="1"/>
  <c r="BM133" i="37"/>
  <c r="BN133" i="37" s="1"/>
  <c r="BO107" i="37"/>
  <c r="BM117" i="37"/>
  <c r="BN117" i="37" s="1"/>
  <c r="BO141" i="37"/>
  <c r="BO117" i="37"/>
  <c r="BM139" i="37"/>
  <c r="BN139" i="37" s="1"/>
  <c r="BO139" i="37"/>
  <c r="AW33" i="37"/>
  <c r="Q33" i="37" s="1"/>
  <c r="AF107" i="37"/>
  <c r="AF111" i="37"/>
  <c r="AW133" i="37"/>
  <c r="AX133" i="37" s="1"/>
  <c r="BM137" i="37"/>
  <c r="BN137" i="37" s="1"/>
  <c r="BM113" i="37"/>
  <c r="AF49" i="37"/>
  <c r="AF17" i="37"/>
  <c r="AF21" i="37"/>
  <c r="AF31" i="37"/>
  <c r="AF35" i="37"/>
  <c r="AF57" i="37"/>
  <c r="AF123" i="37"/>
  <c r="AF127" i="37"/>
  <c r="AF131" i="37"/>
  <c r="AF135" i="37"/>
  <c r="AF139" i="37"/>
  <c r="BM131" i="37"/>
  <c r="BN131" i="37" s="1"/>
  <c r="BO129" i="37"/>
  <c r="AF105" i="37"/>
  <c r="BM161" i="37"/>
  <c r="BN161" i="37" s="1"/>
  <c r="BM129" i="37"/>
  <c r="BN129" i="37" s="1"/>
  <c r="BB11" i="37"/>
  <c r="AF39" i="37"/>
  <c r="BO149" i="37"/>
  <c r="AF143" i="37"/>
  <c r="AF149" i="37"/>
  <c r="AF155" i="37"/>
  <c r="AF161" i="37"/>
  <c r="BM159" i="37"/>
  <c r="BN159" i="37" s="1"/>
  <c r="BM127" i="37"/>
  <c r="BN127" i="37" s="1"/>
  <c r="BO159" i="37"/>
  <c r="AF25" i="37"/>
  <c r="AY31" i="37"/>
  <c r="AF43" i="37"/>
  <c r="AF109" i="37"/>
  <c r="BO111" i="37"/>
  <c r="BO155" i="37"/>
  <c r="BM157" i="37"/>
  <c r="BN157" i="37" s="1"/>
  <c r="BM125" i="37"/>
  <c r="BN125" i="37" s="1"/>
  <c r="BO125" i="37"/>
  <c r="BM141" i="37"/>
  <c r="BN141" i="37" s="1"/>
  <c r="AW39" i="37"/>
  <c r="Q39" i="37" s="1"/>
  <c r="AX39" i="37" s="1"/>
  <c r="AF51" i="37"/>
  <c r="AF113" i="37"/>
  <c r="AF117" i="37"/>
  <c r="BM153" i="37"/>
  <c r="BN153" i="37" s="1"/>
  <c r="BM123" i="37"/>
  <c r="BN123" i="37" s="1"/>
  <c r="BO153" i="37"/>
  <c r="BO147" i="37"/>
  <c r="BO165" i="37"/>
  <c r="BO151" i="37"/>
  <c r="BM151" i="37"/>
  <c r="BN151" i="37" s="1"/>
  <c r="BB167" i="37"/>
  <c r="BK147" i="37"/>
  <c r="BL147" i="37" s="1"/>
  <c r="BG161" i="37"/>
  <c r="AG161" i="37" s="1"/>
  <c r="BH161" i="37" s="1"/>
  <c r="AW113" i="37"/>
  <c r="BG159" i="37"/>
  <c r="AG159" i="37" s="1"/>
  <c r="BH159" i="37" s="1"/>
  <c r="BI163" i="37"/>
  <c r="BJ163" i="37" s="1"/>
  <c r="BI161" i="37"/>
  <c r="BJ161" i="37" s="1"/>
  <c r="BI139" i="37"/>
  <c r="BJ139" i="37" s="1"/>
  <c r="BI137" i="37"/>
  <c r="BJ137" i="37" s="1"/>
  <c r="BI115" i="37"/>
  <c r="BJ115" i="37" s="1"/>
  <c r="BI113" i="37"/>
  <c r="BK153" i="37"/>
  <c r="BL153" i="37" s="1"/>
  <c r="BK129" i="37"/>
  <c r="BL129" i="37" s="1"/>
  <c r="BK127" i="37"/>
  <c r="BL127" i="37" s="1"/>
  <c r="BG157" i="37"/>
  <c r="AG157" i="37" s="1"/>
  <c r="BH157" i="37" s="1"/>
  <c r="BI159" i="37"/>
  <c r="BJ159" i="37" s="1"/>
  <c r="BI135" i="37"/>
  <c r="BJ135" i="37" s="1"/>
  <c r="BI111" i="37"/>
  <c r="BJ111" i="37" s="1"/>
  <c r="BK151" i="37"/>
  <c r="BL151" i="37" s="1"/>
  <c r="BK125" i="37"/>
  <c r="BL125" i="37" s="1"/>
  <c r="BG137" i="37"/>
  <c r="AG137" i="37" s="1"/>
  <c r="BH137" i="37" s="1"/>
  <c r="BI157" i="37"/>
  <c r="BJ157" i="37" s="1"/>
  <c r="BI133" i="37"/>
  <c r="BJ133" i="37" s="1"/>
  <c r="BI109" i="37"/>
  <c r="BJ109" i="37" s="1"/>
  <c r="BK149" i="37"/>
  <c r="BL149" i="37" s="1"/>
  <c r="BK123" i="37"/>
  <c r="BL123" i="37" s="1"/>
  <c r="BG135" i="37"/>
  <c r="AG135" i="37" s="1"/>
  <c r="BH135" i="37" s="1"/>
  <c r="BI155" i="37"/>
  <c r="BJ155" i="37" s="1"/>
  <c r="BI131" i="37"/>
  <c r="BJ131" i="37" s="1"/>
  <c r="BI107" i="37"/>
  <c r="BJ107" i="37" s="1"/>
  <c r="BK145" i="37"/>
  <c r="BL145" i="37" s="1"/>
  <c r="BK121" i="37"/>
  <c r="BL121" i="37" s="1"/>
  <c r="BG133" i="37"/>
  <c r="AG133" i="37" s="1"/>
  <c r="BH133" i="37" s="1"/>
  <c r="BI153" i="37"/>
  <c r="BJ153" i="37" s="1"/>
  <c r="BI129" i="37"/>
  <c r="BJ129" i="37" s="1"/>
  <c r="BK143" i="37"/>
  <c r="BL143" i="37" s="1"/>
  <c r="BK119" i="37"/>
  <c r="BL119" i="37" s="1"/>
  <c r="BI127" i="37"/>
  <c r="BJ127" i="37" s="1"/>
  <c r="BK105" i="37"/>
  <c r="BK141" i="37"/>
  <c r="BL141" i="37" s="1"/>
  <c r="BK117" i="37"/>
  <c r="BL117" i="37" s="1"/>
  <c r="BG111" i="37"/>
  <c r="AG111" i="37" s="1"/>
  <c r="BH111" i="37" s="1"/>
  <c r="BI149" i="37"/>
  <c r="BI125" i="37"/>
  <c r="BJ125" i="37" s="1"/>
  <c r="BK115" i="37"/>
  <c r="BL115" i="37" s="1"/>
  <c r="BK139" i="37"/>
  <c r="BL139" i="37" s="1"/>
  <c r="BG109" i="37"/>
  <c r="AG109" i="37" s="1"/>
  <c r="BH109" i="37" s="1"/>
  <c r="BI123" i="37"/>
  <c r="BJ123" i="37" s="1"/>
  <c r="BK163" i="37"/>
  <c r="BL163" i="37" s="1"/>
  <c r="BK137" i="37"/>
  <c r="BL137" i="37" s="1"/>
  <c r="BK113" i="37"/>
  <c r="BL113" i="37" s="1"/>
  <c r="BI145" i="37"/>
  <c r="BJ145" i="37" s="1"/>
  <c r="BI121" i="37"/>
  <c r="BJ121" i="37" s="1"/>
  <c r="BK161" i="37"/>
  <c r="BL161" i="37" s="1"/>
  <c r="BK135" i="37"/>
  <c r="BL135" i="37" s="1"/>
  <c r="BK111" i="37"/>
  <c r="BL111" i="37" s="1"/>
  <c r="BI143" i="37"/>
  <c r="BJ143" i="37" s="1"/>
  <c r="BI119" i="37"/>
  <c r="BJ119" i="37" s="1"/>
  <c r="BK159" i="37"/>
  <c r="BL159" i="37" s="1"/>
  <c r="BK133" i="37"/>
  <c r="BL133" i="37" s="1"/>
  <c r="BK109" i="37"/>
  <c r="BL109" i="37" s="1"/>
  <c r="BI141" i="37"/>
  <c r="BJ141" i="37" s="1"/>
  <c r="BI117" i="37"/>
  <c r="BJ117" i="37" s="1"/>
  <c r="BK157" i="37"/>
  <c r="BL157" i="37" s="1"/>
  <c r="BK131" i="37"/>
  <c r="BL131" i="37" s="1"/>
  <c r="BK107" i="37"/>
  <c r="BL107" i="37" s="1"/>
  <c r="BG153" i="37"/>
  <c r="AG153" i="37" s="1"/>
  <c r="BH153" i="37" s="1"/>
  <c r="BG129" i="37"/>
  <c r="AG129" i="37" s="1"/>
  <c r="BH129" i="37" s="1"/>
  <c r="BG127" i="37"/>
  <c r="AG127" i="37" s="1"/>
  <c r="BH127" i="37" s="1"/>
  <c r="BG125" i="37"/>
  <c r="AG125" i="37" s="1"/>
  <c r="BH125" i="37" s="1"/>
  <c r="BG123" i="37"/>
  <c r="AG123" i="37" s="1"/>
  <c r="BH123" i="37" s="1"/>
  <c r="BG145" i="37"/>
  <c r="AG145" i="37" s="1"/>
  <c r="BH145" i="37" s="1"/>
  <c r="BG121" i="37"/>
  <c r="AG121" i="37" s="1"/>
  <c r="BH121" i="37" s="1"/>
  <c r="BG131" i="37"/>
  <c r="AG131" i="37" s="1"/>
  <c r="BH131" i="37" s="1"/>
  <c r="BG141" i="37"/>
  <c r="AG141" i="37" s="1"/>
  <c r="BH141" i="37" s="1"/>
  <c r="BG117" i="37"/>
  <c r="AG117" i="37" s="1"/>
  <c r="BH117" i="37" s="1"/>
  <c r="BG107" i="37"/>
  <c r="AG107" i="37" s="1"/>
  <c r="BH107" i="37" s="1"/>
  <c r="BG143" i="37"/>
  <c r="AG143" i="37" s="1"/>
  <c r="BH143" i="37" s="1"/>
  <c r="BG119" i="37"/>
  <c r="AG119" i="37" s="1"/>
  <c r="BH119" i="37" s="1"/>
  <c r="BG139" i="37"/>
  <c r="BG115" i="37"/>
  <c r="AG115" i="37" s="1"/>
  <c r="BH115" i="37" s="1"/>
  <c r="AW127" i="37"/>
  <c r="AX127" i="37" s="1"/>
  <c r="AW137" i="37"/>
  <c r="AX137" i="37" s="1"/>
  <c r="AW153" i="37"/>
  <c r="AW149" i="37"/>
  <c r="AW115" i="37"/>
  <c r="AW123" i="37"/>
  <c r="AX123" i="37" s="1"/>
  <c r="AW135" i="37"/>
  <c r="AX135" i="37" s="1"/>
  <c r="AW147" i="37"/>
  <c r="Q147" i="37" s="1"/>
  <c r="AX147" i="37" s="1"/>
  <c r="AW145" i="37"/>
  <c r="AW151" i="37"/>
  <c r="AW143" i="37"/>
  <c r="AW141" i="37"/>
  <c r="AX141" i="37" s="1"/>
  <c r="AW119" i="37"/>
  <c r="AW131" i="37"/>
  <c r="AX131" i="37" s="1"/>
  <c r="AW139" i="37"/>
  <c r="AX139" i="37" s="1"/>
  <c r="AW125" i="37"/>
  <c r="AX125" i="37" s="1"/>
  <c r="AW73" i="37"/>
  <c r="AW71" i="37"/>
  <c r="Q71" i="37" s="1"/>
  <c r="AX71" i="37" s="1"/>
  <c r="AW67" i="37"/>
  <c r="Q67" i="37" s="1"/>
  <c r="AZ67" i="37" s="1"/>
  <c r="BK67" i="37" s="1"/>
  <c r="AW65" i="37"/>
  <c r="Q65" i="37" s="1"/>
  <c r="AZ65" i="37" s="1"/>
  <c r="BK65" i="37" s="1"/>
  <c r="AW63" i="37"/>
  <c r="Q63" i="37" s="1"/>
  <c r="AZ63" i="37" s="1"/>
  <c r="AW57" i="37"/>
  <c r="Q57" i="37" s="1"/>
  <c r="AW55" i="37"/>
  <c r="AW53" i="37"/>
  <c r="Q53" i="37" s="1"/>
  <c r="BO23" i="37"/>
  <c r="BO61" i="37"/>
  <c r="BO71" i="37"/>
  <c r="BK21" i="37"/>
  <c r="BO49" i="37"/>
  <c r="BK57" i="37"/>
  <c r="BO37" i="37"/>
  <c r="BO67" i="37"/>
  <c r="BK45" i="37"/>
  <c r="BM17" i="37"/>
  <c r="BO35" i="37"/>
  <c r="BK33" i="37"/>
  <c r="BO25" i="37"/>
  <c r="BM41" i="37"/>
  <c r="BK51" i="37"/>
  <c r="BM29" i="37"/>
  <c r="BO13" i="37"/>
  <c r="AW111" i="37"/>
  <c r="AW107" i="37"/>
  <c r="BG105" i="37" s="1"/>
  <c r="AG105" i="37" s="1"/>
  <c r="AW129" i="37"/>
  <c r="AX129" i="37" s="1"/>
  <c r="AW117" i="37"/>
  <c r="AW109" i="37"/>
  <c r="BG113" i="37" s="1"/>
  <c r="AG113" i="37" s="1"/>
  <c r="BH113" i="37" s="1"/>
  <c r="BM165" i="37"/>
  <c r="BN165" i="37" s="1"/>
  <c r="BM31" i="37"/>
  <c r="BK37" i="37"/>
  <c r="BI69" i="37"/>
  <c r="BI17" i="37"/>
  <c r="BK19" i="37"/>
  <c r="BI29" i="37"/>
  <c r="BK31" i="37"/>
  <c r="BM33" i="37"/>
  <c r="BI41" i="37"/>
  <c r="BK43" i="37"/>
  <c r="BO47" i="37"/>
  <c r="BI53" i="37"/>
  <c r="BK55" i="37"/>
  <c r="BO59" i="37"/>
  <c r="BG73" i="37"/>
  <c r="AG73" i="37" s="1"/>
  <c r="BH73" i="37" s="1"/>
  <c r="BM43" i="37"/>
  <c r="BK63" i="37"/>
  <c r="BO65" i="37"/>
  <c r="BM69" i="37"/>
  <c r="BO19" i="37"/>
  <c r="BI25" i="37"/>
  <c r="BK27" i="37"/>
  <c r="BO31" i="37"/>
  <c r="BO43" i="37"/>
  <c r="BI49" i="37"/>
  <c r="BO55" i="37"/>
  <c r="BI61" i="37"/>
  <c r="BO21" i="37"/>
  <c r="BO45" i="37"/>
  <c r="BO57" i="37"/>
  <c r="AF47" i="37"/>
  <c r="BM63" i="37"/>
  <c r="BO69" i="37"/>
  <c r="BK29" i="37"/>
  <c r="BO17" i="37"/>
  <c r="BK25" i="37"/>
  <c r="BO29" i="37"/>
  <c r="BM39" i="37"/>
  <c r="BO41" i="37"/>
  <c r="BI47" i="37"/>
  <c r="BK49" i="37"/>
  <c r="BO53" i="37"/>
  <c r="BI59" i="37"/>
  <c r="BK61" i="37"/>
  <c r="BI71" i="37"/>
  <c r="BO33" i="37"/>
  <c r="BI39" i="37"/>
  <c r="BI51" i="37"/>
  <c r="BO63" i="37"/>
  <c r="BO73" i="37"/>
  <c r="BI15" i="37"/>
  <c r="BI27" i="37"/>
  <c r="BI23" i="37"/>
  <c r="BJ23" i="37" s="1"/>
  <c r="BO15" i="37"/>
  <c r="BI21" i="37"/>
  <c r="BK23" i="37"/>
  <c r="BM25" i="37"/>
  <c r="BO27" i="37"/>
  <c r="BK35" i="37"/>
  <c r="BM37" i="37"/>
  <c r="BO39" i="37"/>
  <c r="BI45" i="37"/>
  <c r="BK47" i="37"/>
  <c r="BM49" i="37"/>
  <c r="BO51" i="37"/>
  <c r="BI57" i="37"/>
  <c r="BK59" i="37"/>
  <c r="BM67" i="37"/>
  <c r="BK71" i="37"/>
  <c r="BM65" i="37"/>
  <c r="BM19" i="37"/>
  <c r="BN19" i="37" s="1"/>
  <c r="BK53" i="37"/>
  <c r="E17" i="37"/>
  <c r="BK69" i="37"/>
  <c r="BI19" i="37"/>
  <c r="BM23" i="37"/>
  <c r="BM35" i="37"/>
  <c r="BI43" i="37"/>
  <c r="BM47" i="37"/>
  <c r="BM71" i="37"/>
  <c r="AX19" i="37" l="1"/>
  <c r="AZ19" i="37"/>
  <c r="BP41" i="38"/>
  <c r="BP19" i="38"/>
  <c r="BP39" i="38"/>
  <c r="AX25" i="37"/>
  <c r="BA25" i="37"/>
  <c r="BM21" i="37" s="1"/>
  <c r="BG19" i="37"/>
  <c r="AG19" i="37" s="1"/>
  <c r="BH19" i="37" s="1"/>
  <c r="BP21" i="38"/>
  <c r="BP31" i="38"/>
  <c r="BP61" i="38"/>
  <c r="BP23" i="38"/>
  <c r="BP45" i="38"/>
  <c r="BP67" i="38"/>
  <c r="BP65" i="38"/>
  <c r="BP71" i="38"/>
  <c r="AK69" i="38"/>
  <c r="BP69" i="38"/>
  <c r="AK59" i="38"/>
  <c r="BP59" i="38"/>
  <c r="AK55" i="38"/>
  <c r="BP55" i="38"/>
  <c r="BQ23" i="38"/>
  <c r="BQ45" i="38"/>
  <c r="BQ61" i="38"/>
  <c r="BQ21" i="38"/>
  <c r="BQ71" i="38"/>
  <c r="BQ31" i="38"/>
  <c r="BQ19" i="38"/>
  <c r="BQ39" i="38"/>
  <c r="BQ41" i="38"/>
  <c r="BQ55" i="38"/>
  <c r="BQ69" i="38"/>
  <c r="BQ65" i="38"/>
  <c r="BQ67" i="38"/>
  <c r="BQ59" i="38"/>
  <c r="BM17" i="38"/>
  <c r="BN17" i="38" s="1"/>
  <c r="BM13" i="38"/>
  <c r="BN13" i="38" s="1"/>
  <c r="BI17" i="38"/>
  <c r="BJ17" i="38" s="1"/>
  <c r="BI13" i="38"/>
  <c r="BJ13" i="38" s="1"/>
  <c r="AZ13" i="37"/>
  <c r="BK13" i="37" s="1"/>
  <c r="AY13" i="37"/>
  <c r="BI13" i="37" s="1"/>
  <c r="AX15" i="37"/>
  <c r="BA15" i="37"/>
  <c r="BJ113" i="37"/>
  <c r="BN113" i="37"/>
  <c r="Q111" i="37"/>
  <c r="Q109" i="37"/>
  <c r="BL105" i="37"/>
  <c r="AK129" i="37"/>
  <c r="AK133" i="37"/>
  <c r="AK141" i="37"/>
  <c r="AK107" i="37"/>
  <c r="AK117" i="37"/>
  <c r="AK159" i="37"/>
  <c r="AK127" i="37"/>
  <c r="AK119" i="37"/>
  <c r="AK143" i="37"/>
  <c r="AK131" i="37"/>
  <c r="AK157" i="37"/>
  <c r="AK161" i="37"/>
  <c r="AK121" i="37"/>
  <c r="AK145" i="37"/>
  <c r="AK123" i="37"/>
  <c r="AK109" i="37"/>
  <c r="AK135" i="37"/>
  <c r="AK115" i="37"/>
  <c r="AK125" i="37"/>
  <c r="AK137" i="37"/>
  <c r="AK153" i="37"/>
  <c r="AK111" i="37"/>
  <c r="AK19" i="38"/>
  <c r="AK39" i="38"/>
  <c r="AK67" i="38"/>
  <c r="AK71" i="38"/>
  <c r="AK23" i="38"/>
  <c r="AK21" i="38"/>
  <c r="AK31" i="38"/>
  <c r="AK61" i="38"/>
  <c r="AK41" i="38"/>
  <c r="AK45" i="38"/>
  <c r="BG61" i="37"/>
  <c r="AG61" i="37" s="1"/>
  <c r="BH61" i="37" s="1"/>
  <c r="BG23" i="37"/>
  <c r="AG23" i="37" s="1"/>
  <c r="BH23" i="37" s="1"/>
  <c r="BG17" i="37"/>
  <c r="AG17" i="37" s="1"/>
  <c r="BH17" i="37" s="1"/>
  <c r="BA11" i="38"/>
  <c r="AX11" i="38"/>
  <c r="BJ43" i="38"/>
  <c r="BJ51" i="38"/>
  <c r="BJ33" i="38"/>
  <c r="BJ57" i="38"/>
  <c r="BJ15" i="38"/>
  <c r="BN73" i="38"/>
  <c r="BJ27" i="38"/>
  <c r="BJ53" i="38"/>
  <c r="BJ29" i="38"/>
  <c r="BJ25" i="38"/>
  <c r="BJ49" i="38"/>
  <c r="BJ63" i="38"/>
  <c r="BJ73" i="38"/>
  <c r="BN27" i="38"/>
  <c r="BN63" i="38"/>
  <c r="BN25" i="38"/>
  <c r="BN43" i="38"/>
  <c r="BN33" i="38"/>
  <c r="BN15" i="38"/>
  <c r="BN37" i="38"/>
  <c r="BN49" i="38"/>
  <c r="BN29" i="38"/>
  <c r="BJ37" i="38"/>
  <c r="AY11" i="38"/>
  <c r="BN57" i="38"/>
  <c r="BN51" i="38"/>
  <c r="BN53" i="38"/>
  <c r="BN17" i="37"/>
  <c r="BN23" i="37"/>
  <c r="AX61" i="37"/>
  <c r="BA61" i="37"/>
  <c r="BM61" i="37" s="1"/>
  <c r="BN61" i="37" s="1"/>
  <c r="BL19" i="37"/>
  <c r="BL61" i="37"/>
  <c r="BL23" i="37"/>
  <c r="AX67" i="37"/>
  <c r="AY67" i="37"/>
  <c r="BI67" i="37" s="1"/>
  <c r="BJ19" i="37"/>
  <c r="BJ61" i="37"/>
  <c r="AX65" i="37"/>
  <c r="AY65" i="37"/>
  <c r="BI65" i="37" s="1"/>
  <c r="BG65" i="37"/>
  <c r="AG65" i="37" s="1"/>
  <c r="BH65" i="37" s="1"/>
  <c r="AX63" i="37"/>
  <c r="AY63" i="37"/>
  <c r="BI63" i="37" s="1"/>
  <c r="BG71" i="37"/>
  <c r="AG71" i="37" s="1"/>
  <c r="BH71" i="37" s="1"/>
  <c r="BG69" i="37"/>
  <c r="AG69" i="37" s="1"/>
  <c r="BH69" i="37" s="1"/>
  <c r="BG67" i="37"/>
  <c r="AG67" i="37" s="1"/>
  <c r="BH67" i="37" s="1"/>
  <c r="BG63" i="37"/>
  <c r="AG63" i="37" s="1"/>
  <c r="BH63" i="37" s="1"/>
  <c r="BG59" i="37"/>
  <c r="AG59" i="37" s="1"/>
  <c r="BG57" i="37"/>
  <c r="AG57" i="37" s="1"/>
  <c r="BG51" i="37"/>
  <c r="AG51" i="37" s="1"/>
  <c r="BH51" i="37" s="1"/>
  <c r="BG33" i="37"/>
  <c r="AG33" i="37" s="1"/>
  <c r="BH33" i="37" s="1"/>
  <c r="BG27" i="37"/>
  <c r="AG27" i="37" s="1"/>
  <c r="BH27" i="37" s="1"/>
  <c r="BG25" i="37"/>
  <c r="AG25" i="37" s="1"/>
  <c r="BH25" i="37" s="1"/>
  <c r="I76" i="38"/>
  <c r="BL11" i="38"/>
  <c r="BH11" i="38"/>
  <c r="BJ149" i="37"/>
  <c r="BH105" i="37"/>
  <c r="BG29" i="37"/>
  <c r="AG29" i="37" s="1"/>
  <c r="BH29" i="37" s="1"/>
  <c r="BG41" i="37"/>
  <c r="AG41" i="37" s="1"/>
  <c r="BH41" i="37" s="1"/>
  <c r="BG31" i="37"/>
  <c r="AG31" i="37" s="1"/>
  <c r="BH31" i="37" s="1"/>
  <c r="BG35" i="37"/>
  <c r="AG35" i="37" s="1"/>
  <c r="BH35" i="37" s="1"/>
  <c r="BG15" i="37"/>
  <c r="AG15" i="37" s="1"/>
  <c r="BH15" i="37" s="1"/>
  <c r="BG163" i="37"/>
  <c r="AG163" i="37" s="1"/>
  <c r="BH163" i="37" s="1"/>
  <c r="AK163" i="37" s="1"/>
  <c r="BG45" i="37"/>
  <c r="AG45" i="37" s="1"/>
  <c r="BH45" i="37" s="1"/>
  <c r="BG37" i="37"/>
  <c r="AG37" i="37" s="1"/>
  <c r="BH37" i="37" s="1"/>
  <c r="BG39" i="37"/>
  <c r="AG39" i="37" s="1"/>
  <c r="BH39" i="37" s="1"/>
  <c r="BG13" i="37"/>
  <c r="AG13" i="37" s="1"/>
  <c r="BG47" i="37"/>
  <c r="AG47" i="37" s="1"/>
  <c r="BH47" i="37" s="1"/>
  <c r="BG53" i="37"/>
  <c r="AG53" i="37" s="1"/>
  <c r="BH53" i="37" s="1"/>
  <c r="BG49" i="37"/>
  <c r="AG49" i="37" s="1"/>
  <c r="BH49" i="37" s="1"/>
  <c r="AZ17" i="37"/>
  <c r="BK17" i="37" s="1"/>
  <c r="BL17" i="37" s="1"/>
  <c r="AX17" i="37"/>
  <c r="AY73" i="37"/>
  <c r="AX73" i="37"/>
  <c r="AX115" i="37"/>
  <c r="AY115" i="37"/>
  <c r="AX105" i="37"/>
  <c r="AX107" i="37"/>
  <c r="AY107" i="37"/>
  <c r="BI105" i="37" s="1"/>
  <c r="BJ105" i="37" s="1"/>
  <c r="BM53" i="37"/>
  <c r="BN53" i="37" s="1"/>
  <c r="AX53" i="37"/>
  <c r="AX33" i="37"/>
  <c r="AY33" i="37"/>
  <c r="AX55" i="37"/>
  <c r="BM55" i="37"/>
  <c r="AY113" i="37"/>
  <c r="AX113" i="37"/>
  <c r="AZ119" i="37"/>
  <c r="BK155" i="37" s="1"/>
  <c r="AX119" i="37"/>
  <c r="AZ41" i="37"/>
  <c r="AX41" i="37"/>
  <c r="AX57" i="37"/>
  <c r="BG21" i="37"/>
  <c r="AG21" i="37" s="1"/>
  <c r="BH21" i="37" s="1"/>
  <c r="BG43" i="37"/>
  <c r="AG43" i="37" s="1"/>
  <c r="BH43" i="37" s="1"/>
  <c r="BG149" i="37"/>
  <c r="AG149" i="37" s="1"/>
  <c r="BH149" i="37" s="1"/>
  <c r="AX37" i="37"/>
  <c r="AY37" i="37"/>
  <c r="BI37" i="37" s="1"/>
  <c r="BG165" i="37"/>
  <c r="AG165" i="37" s="1"/>
  <c r="BH165" i="37" s="1"/>
  <c r="AY117" i="37"/>
  <c r="AX117" i="37"/>
  <c r="AW11" i="37"/>
  <c r="AX13" i="37"/>
  <c r="AX51" i="37"/>
  <c r="BM147" i="37"/>
  <c r="BN147" i="37" s="1"/>
  <c r="BO11" i="37"/>
  <c r="BO167" i="37" s="1"/>
  <c r="BG155" i="37"/>
  <c r="AG155" i="37" s="1"/>
  <c r="BG151" i="37"/>
  <c r="AG151" i="37" s="1"/>
  <c r="BH151" i="37" s="1"/>
  <c r="BG147" i="37"/>
  <c r="BG55" i="37"/>
  <c r="AG55" i="37" s="1"/>
  <c r="BL55" i="37" s="1"/>
  <c r="AG139" i="37"/>
  <c r="BI31" i="37"/>
  <c r="BP43" i="38" l="1"/>
  <c r="BP13" i="38"/>
  <c r="BP25" i="38"/>
  <c r="BQ13" i="38"/>
  <c r="BJ17" i="37"/>
  <c r="BQ17" i="37" s="1"/>
  <c r="BM27" i="37"/>
  <c r="BN27" i="37" s="1"/>
  <c r="BM15" i="37"/>
  <c r="BN15" i="37" s="1"/>
  <c r="BQ19" i="37"/>
  <c r="BP61" i="37"/>
  <c r="BQ61" i="37"/>
  <c r="BP19" i="37"/>
  <c r="BQ23" i="37"/>
  <c r="BP23" i="37"/>
  <c r="BP63" i="38"/>
  <c r="BP51" i="38"/>
  <c r="BP29" i="38"/>
  <c r="BP33" i="38"/>
  <c r="BP73" i="38"/>
  <c r="BP37" i="38"/>
  <c r="BP15" i="38"/>
  <c r="BP27" i="38"/>
  <c r="BP57" i="38"/>
  <c r="BP17" i="38"/>
  <c r="BP53" i="38"/>
  <c r="BP49" i="38"/>
  <c r="BQ57" i="38"/>
  <c r="BQ27" i="38"/>
  <c r="BQ29" i="38"/>
  <c r="BQ53" i="38"/>
  <c r="BQ25" i="38"/>
  <c r="BQ15" i="38"/>
  <c r="BQ33" i="38"/>
  <c r="BQ51" i="38"/>
  <c r="BQ73" i="38"/>
  <c r="BQ43" i="38"/>
  <c r="BQ63" i="38"/>
  <c r="BQ49" i="38"/>
  <c r="AK17" i="38"/>
  <c r="BQ17" i="38"/>
  <c r="BQ37" i="38"/>
  <c r="AK13" i="38"/>
  <c r="AX109" i="37"/>
  <c r="AY109" i="37"/>
  <c r="AW167" i="37" s="1"/>
  <c r="AX111" i="37"/>
  <c r="BA111" i="37"/>
  <c r="BA167" i="37" s="1"/>
  <c r="AK17" i="37"/>
  <c r="AK23" i="37"/>
  <c r="AK113" i="37"/>
  <c r="AK61" i="37"/>
  <c r="AK19" i="37"/>
  <c r="AK105" i="37"/>
  <c r="AK149" i="37"/>
  <c r="AK15" i="38"/>
  <c r="AK25" i="38"/>
  <c r="AK43" i="38"/>
  <c r="AK73" i="38"/>
  <c r="AK63" i="38"/>
  <c r="AK49" i="38"/>
  <c r="AK51" i="38"/>
  <c r="AK53" i="38"/>
  <c r="AK29" i="38"/>
  <c r="AK57" i="38"/>
  <c r="AK37" i="38"/>
  <c r="AK27" i="38"/>
  <c r="AK33" i="38"/>
  <c r="BJ13" i="37"/>
  <c r="BJ11" i="38"/>
  <c r="BN11" i="38"/>
  <c r="BN21" i="37"/>
  <c r="BN29" i="37"/>
  <c r="BN65" i="37"/>
  <c r="BN47" i="37"/>
  <c r="BN63" i="37"/>
  <c r="BN39" i="37"/>
  <c r="BN35" i="37"/>
  <c r="BN31" i="37"/>
  <c r="BN41" i="37"/>
  <c r="BH57" i="37"/>
  <c r="BN57" i="37"/>
  <c r="BN71" i="37"/>
  <c r="BN33" i="37"/>
  <c r="BN25" i="37"/>
  <c r="BH59" i="37"/>
  <c r="BN59" i="37"/>
  <c r="BN69" i="37"/>
  <c r="BN49" i="37"/>
  <c r="BN67" i="37"/>
  <c r="BN55" i="37"/>
  <c r="BN43" i="37"/>
  <c r="BN37" i="37"/>
  <c r="BI165" i="37"/>
  <c r="BJ165" i="37" s="1"/>
  <c r="BL63" i="37"/>
  <c r="BL13" i="37"/>
  <c r="BL71" i="37"/>
  <c r="BL33" i="37"/>
  <c r="BL47" i="37"/>
  <c r="BL65" i="37"/>
  <c r="BL27" i="37"/>
  <c r="BL53" i="37"/>
  <c r="BL67" i="37"/>
  <c r="BL25" i="37"/>
  <c r="BL49" i="37"/>
  <c r="BL43" i="37"/>
  <c r="BL35" i="37"/>
  <c r="BL57" i="37"/>
  <c r="BL31" i="37"/>
  <c r="BL29" i="37"/>
  <c r="BL51" i="37"/>
  <c r="BL59" i="37"/>
  <c r="BL21" i="37"/>
  <c r="BL37" i="37"/>
  <c r="BL45" i="37"/>
  <c r="BL69" i="37"/>
  <c r="BJ49" i="37"/>
  <c r="BJ65" i="37"/>
  <c r="BJ57" i="37"/>
  <c r="BJ63" i="37"/>
  <c r="BJ71" i="37"/>
  <c r="BJ39" i="37"/>
  <c r="BJ29" i="37"/>
  <c r="BJ41" i="37"/>
  <c r="BJ15" i="37"/>
  <c r="BJ51" i="37"/>
  <c r="BJ53" i="37"/>
  <c r="BJ21" i="37"/>
  <c r="BJ67" i="37"/>
  <c r="BJ47" i="37"/>
  <c r="BJ45" i="37"/>
  <c r="BJ27" i="37"/>
  <c r="BJ25" i="37"/>
  <c r="BJ59" i="37"/>
  <c r="BJ43" i="37"/>
  <c r="BJ69" i="37"/>
  <c r="BM73" i="37"/>
  <c r="BN73" i="37" s="1"/>
  <c r="BM51" i="37"/>
  <c r="BN51" i="37" s="1"/>
  <c r="BK39" i="37"/>
  <c r="BL39" i="37" s="1"/>
  <c r="BK41" i="37"/>
  <c r="BL41" i="37" s="1"/>
  <c r="BI35" i="37"/>
  <c r="BJ35" i="37" s="1"/>
  <c r="BI33" i="37"/>
  <c r="BI73" i="37"/>
  <c r="BJ73" i="37" s="1"/>
  <c r="BK73" i="37"/>
  <c r="BL73" i="37" s="1"/>
  <c r="BH13" i="37"/>
  <c r="BJ31" i="37"/>
  <c r="BL155" i="37"/>
  <c r="BJ37" i="37"/>
  <c r="BI147" i="37"/>
  <c r="BA11" i="37"/>
  <c r="BH139" i="37"/>
  <c r="AK139" i="37" s="1"/>
  <c r="AZ11" i="37"/>
  <c r="BK15" i="37"/>
  <c r="BH55" i="37"/>
  <c r="BM13" i="37"/>
  <c r="BN13" i="37" s="1"/>
  <c r="BH155" i="37"/>
  <c r="AX11" i="37"/>
  <c r="BM45" i="37"/>
  <c r="I76" i="37"/>
  <c r="AY11" i="37"/>
  <c r="BI55" i="37"/>
  <c r="BJ55" i="37" s="1"/>
  <c r="AZ167" i="37"/>
  <c r="BI151" i="37"/>
  <c r="BK165" i="37"/>
  <c r="BL165" i="37" s="1"/>
  <c r="AG147" i="37"/>
  <c r="BP17" i="37" l="1"/>
  <c r="BP31" i="37"/>
  <c r="BP25" i="37"/>
  <c r="Q83" i="38"/>
  <c r="BP69" i="37"/>
  <c r="BQ43" i="37"/>
  <c r="BQ39" i="37"/>
  <c r="BQ67" i="37"/>
  <c r="BQ49" i="37"/>
  <c r="BP29" i="37"/>
  <c r="BQ27" i="37"/>
  <c r="BQ65" i="37"/>
  <c r="BQ47" i="37"/>
  <c r="BQ41" i="37"/>
  <c r="BQ69" i="37"/>
  <c r="BQ53" i="37"/>
  <c r="BP71" i="37"/>
  <c r="BP27" i="37"/>
  <c r="BQ35" i="37"/>
  <c r="BQ21" i="37"/>
  <c r="BQ63" i="37"/>
  <c r="BP65" i="37"/>
  <c r="BP63" i="37"/>
  <c r="BP51" i="37"/>
  <c r="BQ29" i="37"/>
  <c r="BP37" i="37"/>
  <c r="BP43" i="37"/>
  <c r="BP55" i="37"/>
  <c r="BQ55" i="37"/>
  <c r="BP49" i="37"/>
  <c r="BP41" i="37"/>
  <c r="BQ37" i="37"/>
  <c r="BQ31" i="37"/>
  <c r="BP57" i="37"/>
  <c r="BQ57" i="37"/>
  <c r="BP21" i="37"/>
  <c r="BP73" i="37"/>
  <c r="BQ73" i="37"/>
  <c r="BP39" i="37"/>
  <c r="BP67" i="37"/>
  <c r="BQ59" i="37"/>
  <c r="BP59" i="37"/>
  <c r="BQ51" i="37"/>
  <c r="BQ71" i="37"/>
  <c r="BQ13" i="37"/>
  <c r="BP13" i="37"/>
  <c r="BQ25" i="37"/>
  <c r="BP47" i="37"/>
  <c r="BP53" i="37"/>
  <c r="BP35" i="37"/>
  <c r="M89" i="38"/>
  <c r="Q88" i="38"/>
  <c r="AM82" i="38"/>
  <c r="AG89" i="38"/>
  <c r="I89" i="38"/>
  <c r="AK82" i="38"/>
  <c r="Y88" i="38"/>
  <c r="K88" i="38"/>
  <c r="AI89" i="38"/>
  <c r="K89" i="38"/>
  <c r="O88" i="38"/>
  <c r="AE88" i="38"/>
  <c r="AI88" i="38"/>
  <c r="W83" i="38"/>
  <c r="O89" i="38"/>
  <c r="U88" i="38"/>
  <c r="AM88" i="38"/>
  <c r="AK89" i="38"/>
  <c r="M83" i="38"/>
  <c r="U83" i="38"/>
  <c r="Y83" i="38"/>
  <c r="W88" i="38"/>
  <c r="S88" i="38"/>
  <c r="AM89" i="38"/>
  <c r="AK83" i="38"/>
  <c r="AG88" i="38"/>
  <c r="AA88" i="38"/>
  <c r="M88" i="38"/>
  <c r="AA83" i="38"/>
  <c r="AA89" i="38"/>
  <c r="AC88" i="38"/>
  <c r="AK88" i="38"/>
  <c r="AG83" i="38"/>
  <c r="AO83" i="38"/>
  <c r="AO82" i="38"/>
  <c r="W89" i="38"/>
  <c r="S83" i="38"/>
  <c r="I82" i="38"/>
  <c r="I88" i="38"/>
  <c r="AE89" i="38"/>
  <c r="AC83" i="38"/>
  <c r="O83" i="38"/>
  <c r="AE83" i="38"/>
  <c r="AM83" i="38"/>
  <c r="Q89" i="38"/>
  <c r="K83" i="38"/>
  <c r="AC89" i="38"/>
  <c r="S89" i="38"/>
  <c r="AI83" i="38"/>
  <c r="U89" i="38"/>
  <c r="Y89" i="38"/>
  <c r="I83" i="38"/>
  <c r="M82" i="38"/>
  <c r="AI82" i="38"/>
  <c r="AG82" i="38"/>
  <c r="AE82" i="38"/>
  <c r="AA82" i="38"/>
  <c r="Y82" i="38"/>
  <c r="AC82" i="38"/>
  <c r="W82" i="38"/>
  <c r="S82" i="38"/>
  <c r="Q82" i="38"/>
  <c r="U82" i="38"/>
  <c r="O82" i="38"/>
  <c r="K82" i="38"/>
  <c r="I81" i="38"/>
  <c r="AM87" i="38"/>
  <c r="AE87" i="38"/>
  <c r="AO81" i="38"/>
  <c r="Q81" i="38"/>
  <c r="AK81" i="38"/>
  <c r="Y81" i="38"/>
  <c r="K87" i="38"/>
  <c r="I87" i="38"/>
  <c r="AC87" i="38"/>
  <c r="AM81" i="38"/>
  <c r="AA87" i="38"/>
  <c r="Q87" i="38"/>
  <c r="W81" i="38"/>
  <c r="Y87" i="38"/>
  <c r="AI81" i="38"/>
  <c r="AE81" i="38"/>
  <c r="AA81" i="38"/>
  <c r="M87" i="38"/>
  <c r="AG87" i="38"/>
  <c r="W87" i="38"/>
  <c r="AG81" i="38"/>
  <c r="U87" i="38"/>
  <c r="S87" i="38"/>
  <c r="AC81" i="38"/>
  <c r="O87" i="38"/>
  <c r="AK87" i="38"/>
  <c r="AI87" i="38"/>
  <c r="U81" i="38"/>
  <c r="S81" i="38"/>
  <c r="M81" i="38"/>
  <c r="W86" i="38"/>
  <c r="K81" i="38"/>
  <c r="U86" i="38"/>
  <c r="S86" i="38"/>
  <c r="Q86" i="38"/>
  <c r="AK86" i="38"/>
  <c r="M86" i="38"/>
  <c r="I86" i="38"/>
  <c r="AA86" i="38"/>
  <c r="Y86" i="38"/>
  <c r="O86" i="38"/>
  <c r="AI86" i="38"/>
  <c r="K86" i="38"/>
  <c r="AG86" i="38"/>
  <c r="AE86" i="38"/>
  <c r="AC86" i="38"/>
  <c r="O81" i="38"/>
  <c r="I80" i="38"/>
  <c r="AM86" i="38"/>
  <c r="AM80" i="38"/>
  <c r="AO80" i="38"/>
  <c r="O80" i="38"/>
  <c r="K80" i="38"/>
  <c r="S80" i="38"/>
  <c r="AK80" i="38"/>
  <c r="M80" i="38"/>
  <c r="AI80" i="38"/>
  <c r="U80" i="38"/>
  <c r="AG80" i="38"/>
  <c r="W80" i="38"/>
  <c r="AE80" i="38"/>
  <c r="Y80" i="38"/>
  <c r="AC80" i="38"/>
  <c r="AA80" i="38"/>
  <c r="Q80" i="38"/>
  <c r="AX167" i="37"/>
  <c r="AY167" i="37"/>
  <c r="AK55" i="37"/>
  <c r="AK31" i="37"/>
  <c r="AK37" i="37"/>
  <c r="AK27" i="37"/>
  <c r="AK63" i="37"/>
  <c r="AK47" i="37"/>
  <c r="AK21" i="37"/>
  <c r="AK53" i="37"/>
  <c r="AK51" i="37"/>
  <c r="AK41" i="37"/>
  <c r="AK43" i="37"/>
  <c r="AK29" i="37"/>
  <c r="AK59" i="37"/>
  <c r="AK39" i="37"/>
  <c r="AK69" i="37"/>
  <c r="AK25" i="37"/>
  <c r="AK71" i="37"/>
  <c r="AK13" i="37"/>
  <c r="AK73" i="37"/>
  <c r="AK57" i="37"/>
  <c r="AK65" i="37"/>
  <c r="AK35" i="37"/>
  <c r="AK67" i="37"/>
  <c r="AK49" i="37"/>
  <c r="AK155" i="37"/>
  <c r="AK165" i="37"/>
  <c r="R76" i="38"/>
  <c r="AB76" i="38" s="1"/>
  <c r="AJ76" i="38" s="1"/>
  <c r="BJ33" i="37"/>
  <c r="BH147" i="37"/>
  <c r="BH11" i="37"/>
  <c r="BJ147" i="37"/>
  <c r="BJ151" i="37"/>
  <c r="AK151" i="37" s="1"/>
  <c r="BL15" i="37"/>
  <c r="BQ15" i="37" s="1"/>
  <c r="BN45" i="37"/>
  <c r="AK45" i="37" s="1"/>
  <c r="I168" i="37"/>
  <c r="BP15" i="37" l="1"/>
  <c r="AK87" i="37" s="1"/>
  <c r="BQ45" i="37"/>
  <c r="BP45" i="37"/>
  <c r="BP33" i="37"/>
  <c r="BQ33" i="37"/>
  <c r="AK15" i="37"/>
  <c r="AK33" i="37"/>
  <c r="BH167" i="37"/>
  <c r="AK147" i="37"/>
  <c r="BJ11" i="37"/>
  <c r="BJ167" i="37" s="1"/>
  <c r="BN11" i="37"/>
  <c r="BN167" i="37" s="1"/>
  <c r="BL11" i="37"/>
  <c r="BL167" i="37" s="1"/>
  <c r="AA80" i="37" l="1"/>
  <c r="AK172" i="37"/>
  <c r="AI81" i="37"/>
  <c r="AM178" i="37"/>
  <c r="I87" i="37"/>
  <c r="AC173" i="37"/>
  <c r="M86" i="37"/>
  <c r="AA81" i="37"/>
  <c r="AC174" i="37"/>
  <c r="AM173" i="37"/>
  <c r="M80" i="37"/>
  <c r="K83" i="37"/>
  <c r="W179" i="37"/>
  <c r="AG81" i="37"/>
  <c r="S180" i="37"/>
  <c r="AO81" i="37"/>
  <c r="O89" i="37"/>
  <c r="AG82" i="37"/>
  <c r="AI89" i="37"/>
  <c r="W81" i="37"/>
  <c r="AK86" i="37"/>
  <c r="AC179" i="37"/>
  <c r="AM172" i="37"/>
  <c r="AG173" i="37"/>
  <c r="U89" i="37"/>
  <c r="AO172" i="37"/>
  <c r="S174" i="37"/>
  <c r="Y88" i="37"/>
  <c r="AC178" i="37"/>
  <c r="AK81" i="37"/>
  <c r="AA86" i="37"/>
  <c r="Q174" i="37"/>
  <c r="W88" i="37"/>
  <c r="Y82" i="37"/>
  <c r="K81" i="37"/>
  <c r="Q172" i="37"/>
  <c r="K179" i="37"/>
  <c r="S179" i="37"/>
  <c r="M174" i="37"/>
  <c r="I180" i="37"/>
  <c r="W80" i="37"/>
  <c r="K88" i="37"/>
  <c r="O88" i="37"/>
  <c r="AE178" i="37"/>
  <c r="O180" i="37"/>
  <c r="I174" i="37"/>
  <c r="AK174" i="37"/>
  <c r="AG180" i="37"/>
  <c r="AA89" i="37"/>
  <c r="AC88" i="37"/>
  <c r="AC86" i="37"/>
  <c r="AG178" i="37"/>
  <c r="O81" i="37"/>
  <c r="AA172" i="37"/>
  <c r="U178" i="37"/>
  <c r="AA178" i="37"/>
  <c r="W86" i="37"/>
  <c r="AM89" i="37"/>
  <c r="Q86" i="37"/>
  <c r="M179" i="37"/>
  <c r="U83" i="37"/>
  <c r="Q178" i="37"/>
  <c r="K173" i="37"/>
  <c r="Q173" i="37"/>
  <c r="M82" i="37"/>
  <c r="W89" i="37"/>
  <c r="M83" i="37"/>
  <c r="AA174" i="37"/>
  <c r="AA87" i="37"/>
  <c r="I81" i="37"/>
  <c r="AI173" i="37"/>
  <c r="AO173" i="37"/>
  <c r="O82" i="37"/>
  <c r="AE81" i="37"/>
  <c r="O80" i="37"/>
  <c r="AI87" i="37"/>
  <c r="I83" i="37"/>
  <c r="W172" i="37"/>
  <c r="AE173" i="37"/>
  <c r="Y179" i="37"/>
  <c r="AE179" i="37"/>
  <c r="Q83" i="37"/>
  <c r="AO82" i="37"/>
  <c r="AM88" i="37"/>
  <c r="Q87" i="37"/>
  <c r="O179" i="37"/>
  <c r="AI175" i="37"/>
  <c r="I89" i="37"/>
  <c r="AI181" i="37"/>
  <c r="U80" i="37"/>
  <c r="Y80" i="37"/>
  <c r="M88" i="37"/>
  <c r="Q80" i="37"/>
  <c r="AM179" i="37"/>
  <c r="Y181" i="37"/>
  <c r="AK173" i="37"/>
  <c r="AA179" i="37"/>
  <c r="Q82" i="37"/>
  <c r="U87" i="37"/>
  <c r="I88" i="37"/>
  <c r="AG172" i="37"/>
  <c r="U173" i="37"/>
  <c r="U181" i="37"/>
  <c r="I175" i="37"/>
  <c r="AC175" i="37"/>
  <c r="M178" i="37"/>
  <c r="O172" i="37"/>
  <c r="AG174" i="37"/>
  <c r="U179" i="37"/>
  <c r="AA175" i="37"/>
  <c r="AA180" i="37"/>
  <c r="O174" i="37"/>
  <c r="AE180" i="37"/>
  <c r="W175" i="37"/>
  <c r="U174" i="37"/>
  <c r="Q89" i="37"/>
  <c r="AK88" i="37"/>
  <c r="Y89" i="37"/>
  <c r="AG87" i="37"/>
  <c r="AC81" i="37"/>
  <c r="M173" i="37"/>
  <c r="AI179" i="37"/>
  <c r="AG80" i="37"/>
  <c r="AG175" i="37"/>
  <c r="AE80" i="37"/>
  <c r="AK178" i="37"/>
  <c r="M180" i="37"/>
  <c r="W180" i="37"/>
  <c r="K174" i="37"/>
  <c r="U81" i="37"/>
  <c r="Q175" i="37"/>
  <c r="AM174" i="37"/>
  <c r="K82" i="37"/>
  <c r="M181" i="37"/>
  <c r="K180" i="37"/>
  <c r="AA82" i="37"/>
  <c r="AK80" i="37"/>
  <c r="AG83" i="37"/>
  <c r="AK83" i="37"/>
  <c r="Y81" i="37"/>
  <c r="K181" i="37"/>
  <c r="Y174" i="37"/>
  <c r="S83" i="37"/>
  <c r="W181" i="37"/>
  <c r="AK89" i="37"/>
  <c r="AA173" i="37"/>
  <c r="AC80" i="37"/>
  <c r="M175" i="37"/>
  <c r="AI174" i="37"/>
  <c r="I86" i="37"/>
  <c r="AO175" i="37"/>
  <c r="AC180" i="37"/>
  <c r="O86" i="37"/>
  <c r="AK181" i="37"/>
  <c r="AI180" i="37"/>
  <c r="AA88" i="37"/>
  <c r="AE88" i="37"/>
  <c r="S87" i="37"/>
  <c r="K87" i="37"/>
  <c r="AM80" i="37"/>
  <c r="AE86" i="37"/>
  <c r="AE82" i="37"/>
  <c r="AM180" i="37"/>
  <c r="Y87" i="37"/>
  <c r="I172" i="37"/>
  <c r="I178" i="37"/>
  <c r="Q179" i="37"/>
  <c r="Q81" i="37"/>
  <c r="AK175" i="37"/>
  <c r="Y180" i="37"/>
  <c r="S88" i="37"/>
  <c r="AE181" i="37"/>
  <c r="S175" i="37"/>
  <c r="K89" i="37"/>
  <c r="AC82" i="37"/>
  <c r="Y175" i="37"/>
  <c r="AA83" i="37"/>
  <c r="AI88" i="37"/>
  <c r="M87" i="37"/>
  <c r="U86" i="37"/>
  <c r="AO83" i="37"/>
  <c r="AG88" i="37"/>
  <c r="AM83" i="37"/>
  <c r="AG89" i="37"/>
  <c r="S181" i="37"/>
  <c r="U172" i="37"/>
  <c r="AO174" i="37"/>
  <c r="W173" i="37"/>
  <c r="I82" i="37"/>
  <c r="W83" i="37"/>
  <c r="AA181" i="37"/>
  <c r="O175" i="37"/>
  <c r="I80" i="37"/>
  <c r="AM81" i="37"/>
  <c r="I181" i="37"/>
  <c r="K172" i="37"/>
  <c r="AG86" i="37"/>
  <c r="O181" i="37"/>
  <c r="U82" i="37"/>
  <c r="AO80" i="37"/>
  <c r="AM87" i="37"/>
  <c r="AE87" i="37"/>
  <c r="Y86" i="37"/>
  <c r="S82" i="37"/>
  <c r="AK82" i="37"/>
  <c r="I179" i="37"/>
  <c r="AI82" i="37"/>
  <c r="K178" i="37"/>
  <c r="AI86" i="37"/>
  <c r="AK179" i="37"/>
  <c r="AE174" i="37"/>
  <c r="AC87" i="37"/>
  <c r="S81" i="37"/>
  <c r="AM175" i="37"/>
  <c r="AC172" i="37"/>
  <c r="K86" i="37"/>
  <c r="AG181" i="37"/>
  <c r="AI172" i="37"/>
  <c r="M89" i="37"/>
  <c r="AM181" i="37"/>
  <c r="AE83" i="37"/>
  <c r="AI80" i="37"/>
  <c r="AC89" i="37"/>
  <c r="O87" i="37"/>
  <c r="K80" i="37"/>
  <c r="AM82" i="37"/>
  <c r="W82" i="37"/>
  <c r="W174" i="37"/>
  <c r="AM86" i="37"/>
  <c r="AI178" i="37"/>
  <c r="S173" i="37"/>
  <c r="Q180" i="37"/>
  <c r="U180" i="37"/>
  <c r="Y172" i="37"/>
  <c r="Y83" i="37"/>
  <c r="AC181" i="37"/>
  <c r="S178" i="37"/>
  <c r="U88" i="37"/>
  <c r="W178" i="37"/>
  <c r="Y178" i="37"/>
  <c r="M172" i="37"/>
  <c r="AE89" i="37"/>
  <c r="O83" i="37"/>
  <c r="M81" i="37"/>
  <c r="S80" i="37"/>
  <c r="AC83" i="37"/>
  <c r="S89" i="37"/>
  <c r="AI83" i="37"/>
  <c r="W87" i="37"/>
  <c r="S86" i="37"/>
  <c r="Q181" i="37"/>
  <c r="S172" i="37"/>
  <c r="Y173" i="37"/>
  <c r="AK180" i="37"/>
  <c r="AE175" i="37"/>
  <c r="K175" i="37"/>
  <c r="O178" i="37"/>
  <c r="Q88" i="37"/>
  <c r="AG179" i="37"/>
  <c r="I173" i="37"/>
  <c r="AE172" i="37"/>
  <c r="U175" i="37"/>
  <c r="O173" i="37"/>
  <c r="R76" i="37"/>
  <c r="AB76" i="37" s="1"/>
  <c r="R168" i="37"/>
  <c r="AB168" i="37" s="1"/>
  <c r="AJ168" i="37" s="1"/>
  <c r="AJ76"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29" authorId="0" shapeId="0" xr:uid="{88551EA6-B106-497A-8C79-B935D14CDB5F}">
      <text>
        <r>
          <rPr>
            <sz val="11"/>
            <color indexed="81"/>
            <rFont val="MS P ゴシック"/>
            <family val="3"/>
            <charset val="128"/>
          </rPr>
          <t>西暦で入力してください</t>
        </r>
      </text>
    </comment>
  </commentList>
</comments>
</file>

<file path=xl/sharedStrings.xml><?xml version="1.0" encoding="utf-8"?>
<sst xmlns="http://schemas.openxmlformats.org/spreadsheetml/2006/main" count="966" uniqueCount="311">
  <si>
    <t>年</t>
    <rPh sb="0" eb="1">
      <t>ネン</t>
    </rPh>
    <phoneticPr fontId="2"/>
  </si>
  <si>
    <t>月</t>
    <rPh sb="0" eb="1">
      <t>ツキ</t>
    </rPh>
    <phoneticPr fontId="2"/>
  </si>
  <si>
    <t>（　請　求　先　）</t>
    <rPh sb="2" eb="3">
      <t>ショウ</t>
    </rPh>
    <rPh sb="4" eb="5">
      <t>モトム</t>
    </rPh>
    <rPh sb="6" eb="7">
      <t>サキ</t>
    </rPh>
    <phoneticPr fontId="2"/>
  </si>
  <si>
    <t>印</t>
    <rPh sb="0" eb="1">
      <t>イン</t>
    </rPh>
    <phoneticPr fontId="2"/>
  </si>
  <si>
    <t>指定事業所番号</t>
    <rPh sb="0" eb="2">
      <t>シテイ</t>
    </rPh>
    <phoneticPr fontId="2"/>
  </si>
  <si>
    <t>令和</t>
    <rPh sb="0" eb="2">
      <t>レイワ</t>
    </rPh>
    <phoneticPr fontId="2"/>
  </si>
  <si>
    <t>月分</t>
    <rPh sb="0" eb="1">
      <t>ツキ</t>
    </rPh>
    <rPh sb="1" eb="2">
      <t>ブン</t>
    </rPh>
    <phoneticPr fontId="2"/>
  </si>
  <si>
    <t>請求金額</t>
    <rPh sb="0" eb="2">
      <t>セイキュウ</t>
    </rPh>
    <rPh sb="2" eb="4">
      <t>キンガク</t>
    </rPh>
    <phoneticPr fontId="2"/>
  </si>
  <si>
    <t>受給者証番号</t>
    <rPh sb="0" eb="3">
      <t>ジュキュウシャ</t>
    </rPh>
    <rPh sb="3" eb="4">
      <t>ショウ</t>
    </rPh>
    <rPh sb="4" eb="6">
      <t>バンゴウ</t>
    </rPh>
    <phoneticPr fontId="2"/>
  </si>
  <si>
    <t>支給決定障害者等氏名</t>
    <rPh sb="0" eb="2">
      <t>シキュウ</t>
    </rPh>
    <rPh sb="2" eb="4">
      <t>ケッテイシャ</t>
    </rPh>
    <rPh sb="4" eb="7">
      <t>ショウガイシャ</t>
    </rPh>
    <rPh sb="7" eb="8">
      <t>トウ</t>
    </rPh>
    <rPh sb="8" eb="10">
      <t>シメイ</t>
    </rPh>
    <phoneticPr fontId="2"/>
  </si>
  <si>
    <t>事業所番号</t>
    <rPh sb="0" eb="3">
      <t>ジギョウショ</t>
    </rPh>
    <rPh sb="3" eb="5">
      <t>バンゴウ</t>
    </rPh>
    <phoneticPr fontId="2"/>
  </si>
  <si>
    <t>支給決定に係る
障害児氏名</t>
    <rPh sb="0" eb="2">
      <t>シキュウ</t>
    </rPh>
    <rPh sb="2" eb="4">
      <t>ケッテイ</t>
    </rPh>
    <rPh sb="5" eb="6">
      <t>カカ</t>
    </rPh>
    <rPh sb="8" eb="11">
      <t>ショウガイジ</t>
    </rPh>
    <rPh sb="11" eb="13">
      <t>シメイ</t>
    </rPh>
    <phoneticPr fontId="2"/>
  </si>
  <si>
    <t>サービス内容</t>
    <rPh sb="4" eb="6">
      <t>ナイヨウ</t>
    </rPh>
    <phoneticPr fontId="2"/>
  </si>
  <si>
    <t>枚中</t>
    <rPh sb="0" eb="2">
      <t>マイチュウ</t>
    </rPh>
    <phoneticPr fontId="2"/>
  </si>
  <si>
    <t>枚</t>
    <rPh sb="0" eb="1">
      <t>マイ</t>
    </rPh>
    <phoneticPr fontId="2"/>
  </si>
  <si>
    <t>日付</t>
    <rPh sb="0" eb="2">
      <t>ヒヅケ</t>
    </rPh>
    <phoneticPr fontId="2"/>
  </si>
  <si>
    <t>曜日</t>
    <rPh sb="0" eb="2">
      <t>ヨウビ</t>
    </rPh>
    <phoneticPr fontId="2"/>
  </si>
  <si>
    <t>開始時間</t>
    <rPh sb="0" eb="2">
      <t>カイシ</t>
    </rPh>
    <rPh sb="2" eb="4">
      <t>ジカン</t>
    </rPh>
    <phoneticPr fontId="2"/>
  </si>
  <si>
    <t>報酬単位</t>
    <phoneticPr fontId="2"/>
  </si>
  <si>
    <t>日中一時・単価表（Ｒ７．７施行版より抜粋）</t>
    <rPh sb="0" eb="4">
      <t>ニッチュウイチジ</t>
    </rPh>
    <rPh sb="5" eb="7">
      <t>タンカ</t>
    </rPh>
    <rPh sb="7" eb="8">
      <t>ヒョウ</t>
    </rPh>
    <rPh sb="13" eb="15">
      <t>セコウ</t>
    </rPh>
    <rPh sb="15" eb="16">
      <t>バン</t>
    </rPh>
    <rPh sb="18" eb="20">
      <t>バッスイ</t>
    </rPh>
    <phoneticPr fontId="2"/>
  </si>
  <si>
    <t>日中一時支援２.０－２.５</t>
    <rPh sb="0" eb="4">
      <t>ニッチュウイチジ</t>
    </rPh>
    <rPh sb="4" eb="6">
      <t>シエン</t>
    </rPh>
    <phoneticPr fontId="2"/>
  </si>
  <si>
    <t>日中一時支援２.５－３.０</t>
    <rPh sb="0" eb="4">
      <t>ニッチュウイチジ</t>
    </rPh>
    <rPh sb="4" eb="6">
      <t>シエン</t>
    </rPh>
    <phoneticPr fontId="2"/>
  </si>
  <si>
    <t>日中一時支援３.０－３.５</t>
    <rPh sb="0" eb="4">
      <t>ニッチュウイチジ</t>
    </rPh>
    <rPh sb="4" eb="6">
      <t>シエン</t>
    </rPh>
    <phoneticPr fontId="2"/>
  </si>
  <si>
    <t>日中一時支援３.５－４.０</t>
    <rPh sb="0" eb="4">
      <t>ニッチュウイチジ</t>
    </rPh>
    <rPh sb="4" eb="6">
      <t>シエン</t>
    </rPh>
    <phoneticPr fontId="2"/>
  </si>
  <si>
    <t>日中一時支援４.０－４.５</t>
    <rPh sb="0" eb="4">
      <t>ニッチュウイチジ</t>
    </rPh>
    <rPh sb="4" eb="6">
      <t>シエン</t>
    </rPh>
    <phoneticPr fontId="2"/>
  </si>
  <si>
    <t>日中一時支援４.５－５.０</t>
    <rPh sb="0" eb="4">
      <t>ニッチュウイチジ</t>
    </rPh>
    <rPh sb="4" eb="6">
      <t>シエン</t>
    </rPh>
    <phoneticPr fontId="2"/>
  </si>
  <si>
    <t>日中一時支援５.０－５.５</t>
    <rPh sb="0" eb="4">
      <t>ニッチュウイチジ</t>
    </rPh>
    <rPh sb="4" eb="6">
      <t>シエン</t>
    </rPh>
    <phoneticPr fontId="2"/>
  </si>
  <si>
    <t>日中一時支援５.５－６.０</t>
    <rPh sb="0" eb="4">
      <t>ニッチュウイチジ</t>
    </rPh>
    <rPh sb="4" eb="6">
      <t>シエン</t>
    </rPh>
    <phoneticPr fontId="2"/>
  </si>
  <si>
    <t>日中一時支援６.０－６.５</t>
    <rPh sb="0" eb="4">
      <t>ニッチュウイチジ</t>
    </rPh>
    <rPh sb="4" eb="6">
      <t>シエン</t>
    </rPh>
    <phoneticPr fontId="2"/>
  </si>
  <si>
    <t>日中一時支援６.５－７.０</t>
    <rPh sb="0" eb="4">
      <t>ニッチュウイチジ</t>
    </rPh>
    <rPh sb="4" eb="6">
      <t>シエン</t>
    </rPh>
    <phoneticPr fontId="2"/>
  </si>
  <si>
    <t>日中一時支援７.０－７.５</t>
    <rPh sb="0" eb="4">
      <t>ニッチュウイチジ</t>
    </rPh>
    <rPh sb="4" eb="6">
      <t>シエン</t>
    </rPh>
    <phoneticPr fontId="2"/>
  </si>
  <si>
    <t>日中一時支援７.５－８.０</t>
    <rPh sb="0" eb="4">
      <t>ニッチュウイチジ</t>
    </rPh>
    <rPh sb="4" eb="6">
      <t>シエン</t>
    </rPh>
    <phoneticPr fontId="2"/>
  </si>
  <si>
    <t>日中一時支援８.０－８.５</t>
    <rPh sb="0" eb="4">
      <t>ニッチュウイチジ</t>
    </rPh>
    <rPh sb="4" eb="6">
      <t>シエン</t>
    </rPh>
    <phoneticPr fontId="2"/>
  </si>
  <si>
    <t>日中一時支援８.５－９.０</t>
    <rPh sb="0" eb="4">
      <t>ニッチュウイチジ</t>
    </rPh>
    <rPh sb="4" eb="6">
      <t>シエン</t>
    </rPh>
    <phoneticPr fontId="2"/>
  </si>
  <si>
    <t>日中一時支援９.０－９.５</t>
    <rPh sb="0" eb="4">
      <t>ニッチュウイチジ</t>
    </rPh>
    <rPh sb="4" eb="6">
      <t>シエン</t>
    </rPh>
    <phoneticPr fontId="2"/>
  </si>
  <si>
    <t>日中一時支援９.５－１０.０</t>
    <rPh sb="0" eb="4">
      <t>ニッチュウイチジ</t>
    </rPh>
    <rPh sb="4" eb="6">
      <t>シエン</t>
    </rPh>
    <phoneticPr fontId="2"/>
  </si>
  <si>
    <t>送迎加算</t>
    <rPh sb="0" eb="4">
      <t>ソウゲイカサン</t>
    </rPh>
    <phoneticPr fontId="2"/>
  </si>
  <si>
    <t>利用者負担額</t>
    <rPh sb="0" eb="3">
      <t>リヨウシャ</t>
    </rPh>
    <rPh sb="3" eb="6">
      <t>フタンガク</t>
    </rPh>
    <phoneticPr fontId="2"/>
  </si>
  <si>
    <t>課税</t>
    <rPh sb="0" eb="2">
      <t>カゼイ</t>
    </rPh>
    <phoneticPr fontId="2"/>
  </si>
  <si>
    <t>非課税</t>
    <rPh sb="0" eb="3">
      <t>ヒカゼイ</t>
    </rPh>
    <phoneticPr fontId="2"/>
  </si>
  <si>
    <t>生活保護</t>
    <rPh sb="0" eb="4">
      <t>セイカツホゴ</t>
    </rPh>
    <phoneticPr fontId="2"/>
  </si>
  <si>
    <t>利用者負担割合</t>
    <rPh sb="0" eb="3">
      <t>リヨウシャ</t>
    </rPh>
    <rPh sb="3" eb="7">
      <t>フタンワリアイ</t>
    </rPh>
    <phoneticPr fontId="2"/>
  </si>
  <si>
    <t>請求額</t>
    <rPh sb="0" eb="3">
      <t>セイキュウガク</t>
    </rPh>
    <phoneticPr fontId="2"/>
  </si>
  <si>
    <t>日中一時支援２.０－２.５（重度支援加算１：１）</t>
    <rPh sb="0" eb="4">
      <t>ニッチュウイチジ</t>
    </rPh>
    <rPh sb="4" eb="6">
      <t>シエン</t>
    </rPh>
    <phoneticPr fontId="2"/>
  </si>
  <si>
    <t>日中一時支援２.５－３.０（重度支援加算１：１）</t>
    <rPh sb="0" eb="4">
      <t>ニッチュウイチジ</t>
    </rPh>
    <rPh sb="4" eb="6">
      <t>シエン</t>
    </rPh>
    <phoneticPr fontId="2"/>
  </si>
  <si>
    <t>日中一時支援３.０－３.５（重度支援加算１：１）</t>
    <rPh sb="0" eb="4">
      <t>ニッチュウイチジ</t>
    </rPh>
    <rPh sb="4" eb="6">
      <t>シエン</t>
    </rPh>
    <phoneticPr fontId="2"/>
  </si>
  <si>
    <t>日中一時支援３.５－４.０（重度支援加算１：１）</t>
    <rPh sb="0" eb="4">
      <t>ニッチュウイチジ</t>
    </rPh>
    <rPh sb="4" eb="6">
      <t>シエン</t>
    </rPh>
    <phoneticPr fontId="2"/>
  </si>
  <si>
    <t>日中一時支援４.０－４.５（重度支援加算１：１）</t>
    <rPh sb="0" eb="4">
      <t>ニッチュウイチジ</t>
    </rPh>
    <rPh sb="4" eb="6">
      <t>シエン</t>
    </rPh>
    <phoneticPr fontId="2"/>
  </si>
  <si>
    <t>日中一時支援４.５－５.０（重度支援加算１：１）</t>
    <rPh sb="0" eb="4">
      <t>ニッチュウイチジ</t>
    </rPh>
    <rPh sb="4" eb="6">
      <t>シエン</t>
    </rPh>
    <phoneticPr fontId="2"/>
  </si>
  <si>
    <t>日中一時支援５.０－５.５（重度支援加算１：１）</t>
    <rPh sb="0" eb="4">
      <t>ニッチュウイチジ</t>
    </rPh>
    <rPh sb="4" eb="6">
      <t>シエン</t>
    </rPh>
    <phoneticPr fontId="2"/>
  </si>
  <si>
    <t>日中一時支援５.５－６.０（重度支援加算１：１）</t>
    <rPh sb="0" eb="4">
      <t>ニッチュウイチジ</t>
    </rPh>
    <rPh sb="4" eb="6">
      <t>シエン</t>
    </rPh>
    <phoneticPr fontId="2"/>
  </si>
  <si>
    <t>日中一時支援６.０－６.５（重度支援加算１：１）</t>
    <rPh sb="0" eb="4">
      <t>ニッチュウイチジ</t>
    </rPh>
    <rPh sb="4" eb="6">
      <t>シエン</t>
    </rPh>
    <phoneticPr fontId="2"/>
  </si>
  <si>
    <t>日中一時支援６.５－７.０（重度支援加算１：１）</t>
    <rPh sb="0" eb="4">
      <t>ニッチュウイチジ</t>
    </rPh>
    <rPh sb="4" eb="6">
      <t>シエン</t>
    </rPh>
    <phoneticPr fontId="2"/>
  </si>
  <si>
    <t>日中一時支援７.０－７.５（重度支援加算１：１）</t>
    <rPh sb="0" eb="4">
      <t>ニッチュウイチジ</t>
    </rPh>
    <rPh sb="4" eb="6">
      <t>シエン</t>
    </rPh>
    <phoneticPr fontId="2"/>
  </si>
  <si>
    <t>日中一時支援７.５－８.０（重度支援加算１：１）</t>
    <rPh sb="0" eb="4">
      <t>ニッチュウイチジ</t>
    </rPh>
    <rPh sb="4" eb="6">
      <t>シエン</t>
    </rPh>
    <phoneticPr fontId="2"/>
  </si>
  <si>
    <t>日中一時支援８.０－８.５（重度支援加算１：１）</t>
    <rPh sb="0" eb="4">
      <t>ニッチュウイチジ</t>
    </rPh>
    <rPh sb="4" eb="6">
      <t>シエン</t>
    </rPh>
    <phoneticPr fontId="2"/>
  </si>
  <si>
    <t>日中一時支援８.５－９.０（重度支援加算１：１）</t>
    <rPh sb="0" eb="4">
      <t>ニッチュウイチジ</t>
    </rPh>
    <rPh sb="4" eb="6">
      <t>シエン</t>
    </rPh>
    <phoneticPr fontId="2"/>
  </si>
  <si>
    <t>日中一時支援９.０－９.５（重度支援加算１：１）</t>
    <rPh sb="0" eb="4">
      <t>ニッチュウイチジ</t>
    </rPh>
    <rPh sb="4" eb="6">
      <t>シエン</t>
    </rPh>
    <phoneticPr fontId="2"/>
  </si>
  <si>
    <t>日中一時支援９.５－１０.０（重度支援加算１：１）</t>
    <rPh sb="0" eb="4">
      <t>ニッチュウイチジ</t>
    </rPh>
    <rPh sb="4" eb="6">
      <t>シエン</t>
    </rPh>
    <phoneticPr fontId="2"/>
  </si>
  <si>
    <t>日中一時支援２.０－２.５（日中併用加算　敷地外）</t>
    <rPh sb="0" eb="4">
      <t>ニッチュウイチジ</t>
    </rPh>
    <rPh sb="4" eb="6">
      <t>シエン</t>
    </rPh>
    <rPh sb="14" eb="16">
      <t>ニッチュウ</t>
    </rPh>
    <rPh sb="16" eb="18">
      <t>ヘイヨウ</t>
    </rPh>
    <rPh sb="18" eb="20">
      <t>カサン</t>
    </rPh>
    <rPh sb="21" eb="23">
      <t>シキチ</t>
    </rPh>
    <rPh sb="23" eb="24">
      <t>ガイ</t>
    </rPh>
    <phoneticPr fontId="2"/>
  </si>
  <si>
    <t>日中一時支援２.５－３.０（日中併用加算　敷地外）</t>
    <rPh sb="0" eb="4">
      <t>ニッチュウイチジ</t>
    </rPh>
    <rPh sb="4" eb="6">
      <t>シエン</t>
    </rPh>
    <phoneticPr fontId="2"/>
  </si>
  <si>
    <t>日中一時支援３.０－３.５（日中併用加算　敷地外）</t>
    <rPh sb="0" eb="4">
      <t>ニッチュウイチジ</t>
    </rPh>
    <rPh sb="4" eb="6">
      <t>シエン</t>
    </rPh>
    <phoneticPr fontId="2"/>
  </si>
  <si>
    <t>日中一時支援３.５－４.０（日中併用加算　敷地外）</t>
    <rPh sb="0" eb="4">
      <t>ニッチュウイチジ</t>
    </rPh>
    <rPh sb="4" eb="6">
      <t>シエン</t>
    </rPh>
    <phoneticPr fontId="2"/>
  </si>
  <si>
    <t>日中一時支援４.０－４.５（日中併用加算　敷地外）</t>
    <rPh sb="0" eb="4">
      <t>ニッチュウイチジ</t>
    </rPh>
    <rPh sb="4" eb="6">
      <t>シエン</t>
    </rPh>
    <phoneticPr fontId="2"/>
  </si>
  <si>
    <t>日中一時支援４.５－５.０（日中併用加算　敷地外）</t>
    <rPh sb="0" eb="4">
      <t>ニッチュウイチジ</t>
    </rPh>
    <rPh sb="4" eb="6">
      <t>シエン</t>
    </rPh>
    <phoneticPr fontId="2"/>
  </si>
  <si>
    <t>日中一時支援５.０－５.５（日中併用加算　敷地外）</t>
    <rPh sb="0" eb="4">
      <t>ニッチュウイチジ</t>
    </rPh>
    <rPh sb="4" eb="6">
      <t>シエン</t>
    </rPh>
    <phoneticPr fontId="2"/>
  </si>
  <si>
    <t>日中一時支援５.５－６.０（日中併用加算　敷地外）</t>
    <rPh sb="0" eb="4">
      <t>ニッチュウイチジ</t>
    </rPh>
    <rPh sb="4" eb="6">
      <t>シエン</t>
    </rPh>
    <phoneticPr fontId="2"/>
  </si>
  <si>
    <t>日中一時支援６.０－６.５（日中併用加算　敷地外）</t>
    <rPh sb="0" eb="4">
      <t>ニッチュウイチジ</t>
    </rPh>
    <rPh sb="4" eb="6">
      <t>シエン</t>
    </rPh>
    <phoneticPr fontId="2"/>
  </si>
  <si>
    <t>日中一時支援６.５－７.０（日中併用加算　敷地外）</t>
    <rPh sb="0" eb="4">
      <t>ニッチュウイチジ</t>
    </rPh>
    <rPh sb="4" eb="6">
      <t>シエン</t>
    </rPh>
    <phoneticPr fontId="2"/>
  </si>
  <si>
    <t>日中一時支援７.０－７.５（日中併用加算　敷地外）</t>
    <rPh sb="0" eb="4">
      <t>ニッチュウイチジ</t>
    </rPh>
    <rPh sb="4" eb="6">
      <t>シエン</t>
    </rPh>
    <phoneticPr fontId="2"/>
  </si>
  <si>
    <t>日中一時支援７.５－８.０（日中併用加算　敷地外）</t>
    <rPh sb="0" eb="4">
      <t>ニッチュウイチジ</t>
    </rPh>
    <rPh sb="4" eb="6">
      <t>シエン</t>
    </rPh>
    <phoneticPr fontId="2"/>
  </si>
  <si>
    <t>日中一時支援８.０－８.５（日中併用加算　敷地外）</t>
    <rPh sb="0" eb="4">
      <t>ニッチュウイチジ</t>
    </rPh>
    <rPh sb="4" eb="6">
      <t>シエン</t>
    </rPh>
    <phoneticPr fontId="2"/>
  </si>
  <si>
    <t>日中一時支援８.５－９.０（日中併用加算　敷地外）</t>
    <rPh sb="0" eb="4">
      <t>ニッチュウイチジ</t>
    </rPh>
    <rPh sb="4" eb="6">
      <t>シエン</t>
    </rPh>
    <phoneticPr fontId="2"/>
  </si>
  <si>
    <t>日中一時支援９.０－９.５（日中併用加算　敷地外）</t>
    <rPh sb="0" eb="4">
      <t>ニッチュウイチジ</t>
    </rPh>
    <rPh sb="4" eb="6">
      <t>シエン</t>
    </rPh>
    <phoneticPr fontId="2"/>
  </si>
  <si>
    <t>日中一時支援９.５－１０.０（日中併用加算　敷地外）</t>
    <rPh sb="0" eb="4">
      <t>ニッチュウイチジ</t>
    </rPh>
    <rPh sb="4" eb="6">
      <t>シエン</t>
    </rPh>
    <phoneticPr fontId="2"/>
  </si>
  <si>
    <t>日中一時支援２.０－２.５（日中併用加算　敷地内）</t>
    <rPh sb="0" eb="4">
      <t>ニッチュウイチジ</t>
    </rPh>
    <rPh sb="4" eb="6">
      <t>シエン</t>
    </rPh>
    <rPh sb="23" eb="24">
      <t>ナイ</t>
    </rPh>
    <phoneticPr fontId="2"/>
  </si>
  <si>
    <t>日中一時支援２.５－３.０（日中併用加算　敷地内）</t>
    <rPh sb="0" eb="4">
      <t>ニッチュウイチジ</t>
    </rPh>
    <rPh sb="4" eb="6">
      <t>シエン</t>
    </rPh>
    <phoneticPr fontId="2"/>
  </si>
  <si>
    <t>日中一時支援３.０－３.５（日中併用加算　敷地内）</t>
    <rPh sb="0" eb="4">
      <t>ニッチュウイチジ</t>
    </rPh>
    <rPh sb="4" eb="6">
      <t>シエン</t>
    </rPh>
    <phoneticPr fontId="2"/>
  </si>
  <si>
    <t>日中一時支援３.５－４.０（日中併用加算　敷地内）</t>
    <rPh sb="0" eb="4">
      <t>ニッチュウイチジ</t>
    </rPh>
    <rPh sb="4" eb="6">
      <t>シエン</t>
    </rPh>
    <phoneticPr fontId="2"/>
  </si>
  <si>
    <t>日中一時支援４.０－４.５（日中併用加算　敷地内）</t>
    <rPh sb="0" eb="4">
      <t>ニッチュウイチジ</t>
    </rPh>
    <rPh sb="4" eb="6">
      <t>シエン</t>
    </rPh>
    <phoneticPr fontId="2"/>
  </si>
  <si>
    <t>日中一時支援４.５－５.０（日中併用加算　敷地内）</t>
    <rPh sb="0" eb="4">
      <t>ニッチュウイチジ</t>
    </rPh>
    <rPh sb="4" eb="6">
      <t>シエン</t>
    </rPh>
    <phoneticPr fontId="2"/>
  </si>
  <si>
    <t>日中一時支援５.０－５.５（日中併用加算　敷地内）</t>
    <rPh sb="0" eb="4">
      <t>ニッチュウイチジ</t>
    </rPh>
    <rPh sb="4" eb="6">
      <t>シエン</t>
    </rPh>
    <phoneticPr fontId="2"/>
  </si>
  <si>
    <t>日中一時支援５.５－６.０（日中併用加算　敷地内）</t>
    <rPh sb="0" eb="4">
      <t>ニッチュウイチジ</t>
    </rPh>
    <rPh sb="4" eb="6">
      <t>シエン</t>
    </rPh>
    <phoneticPr fontId="2"/>
  </si>
  <si>
    <t>日中一時支援６.０－６.５（日中併用加算　敷地内）</t>
    <rPh sb="0" eb="4">
      <t>ニッチュウイチジ</t>
    </rPh>
    <rPh sb="4" eb="6">
      <t>シエン</t>
    </rPh>
    <phoneticPr fontId="2"/>
  </si>
  <si>
    <t>日中一時支援６.５－７.０（日中併用加算　敷地内）</t>
    <rPh sb="0" eb="4">
      <t>ニッチュウイチジ</t>
    </rPh>
    <rPh sb="4" eb="6">
      <t>シエン</t>
    </rPh>
    <phoneticPr fontId="2"/>
  </si>
  <si>
    <t>日中一時支援７.０－７.５（日中併用加算　敷地内）</t>
    <rPh sb="0" eb="4">
      <t>ニッチュウイチジ</t>
    </rPh>
    <rPh sb="4" eb="6">
      <t>シエン</t>
    </rPh>
    <phoneticPr fontId="2"/>
  </si>
  <si>
    <t>日中一時支援７.５－８.０（日中併用加算　敷地内）</t>
    <rPh sb="0" eb="4">
      <t>ニッチュウイチジ</t>
    </rPh>
    <rPh sb="4" eb="6">
      <t>シエン</t>
    </rPh>
    <phoneticPr fontId="2"/>
  </si>
  <si>
    <t>日中一時支援８.０－８.５（日中併用加算　敷地内）</t>
    <rPh sb="0" eb="4">
      <t>ニッチュウイチジ</t>
    </rPh>
    <rPh sb="4" eb="6">
      <t>シエン</t>
    </rPh>
    <phoneticPr fontId="2"/>
  </si>
  <si>
    <t>日中一時支援８.５－９.０（日中併用加算　敷地内）</t>
    <rPh sb="0" eb="4">
      <t>ニッチュウイチジ</t>
    </rPh>
    <rPh sb="4" eb="6">
      <t>シエン</t>
    </rPh>
    <phoneticPr fontId="2"/>
  </si>
  <si>
    <t>日中一時支援９.０－９.５（日中併用加算　敷地内）</t>
    <rPh sb="0" eb="4">
      <t>ニッチュウイチジ</t>
    </rPh>
    <rPh sb="4" eb="6">
      <t>シエン</t>
    </rPh>
    <phoneticPr fontId="2"/>
  </si>
  <si>
    <t>日中一時支援９.５－１０.０（日中併用加算　敷地内）</t>
    <rPh sb="0" eb="4">
      <t>ニッチュウイチジ</t>
    </rPh>
    <rPh sb="4" eb="6">
      <t>シエン</t>
    </rPh>
    <phoneticPr fontId="2"/>
  </si>
  <si>
    <t>日</t>
    <rPh sb="0" eb="1">
      <t>ヒ</t>
    </rPh>
    <phoneticPr fontId="2"/>
  </si>
  <si>
    <t>請求事業者</t>
  </si>
  <si>
    <t>住　所
（所在地）</t>
    <rPh sb="5" eb="8">
      <t>ショザイチ</t>
    </rPh>
    <phoneticPr fontId="2"/>
  </si>
  <si>
    <t>〒</t>
  </si>
  <si>
    <t>殿</t>
    <rPh sb="0" eb="1">
      <t>ドノ</t>
    </rPh>
    <phoneticPr fontId="2"/>
  </si>
  <si>
    <t>名　称</t>
  </si>
  <si>
    <t>代表者
職・氏名</t>
    <rPh sb="0" eb="3">
      <t>ダイヒョウシャ</t>
    </rPh>
    <phoneticPr fontId="2"/>
  </si>
  <si>
    <t>サービス提供月</t>
    <rPh sb="4" eb="6">
      <t>テイキョウ</t>
    </rPh>
    <rPh sb="6" eb="7">
      <t>ヅキ</t>
    </rPh>
    <phoneticPr fontId="2"/>
  </si>
  <si>
    <t>明細書件数</t>
    <rPh sb="0" eb="3">
      <t>メイサイショ</t>
    </rPh>
    <rPh sb="3" eb="5">
      <t>ケンスウ</t>
    </rPh>
    <phoneticPr fontId="2"/>
  </si>
  <si>
    <t>連絡先</t>
    <rPh sb="0" eb="3">
      <t>レンラクサキ</t>
    </rPh>
    <phoneticPr fontId="2"/>
  </si>
  <si>
    <t>ー</t>
    <phoneticPr fontId="2"/>
  </si>
  <si>
    <t>（様式第一 西東京市）</t>
    <rPh sb="4" eb="5">
      <t>イチ</t>
    </rPh>
    <phoneticPr fontId="2"/>
  </si>
  <si>
    <t>（様式第二 西東京市）</t>
    <rPh sb="1" eb="3">
      <t>ヨウシキ</t>
    </rPh>
    <rPh sb="3" eb="4">
      <t>ダイ</t>
    </rPh>
    <rPh sb="4" eb="5">
      <t>２</t>
    </rPh>
    <rPh sb="6" eb="10">
      <t>ニシトウキョウシ</t>
    </rPh>
    <phoneticPr fontId="2"/>
  </si>
  <si>
    <t>西東京市長</t>
    <rPh sb="0" eb="5">
      <t>ニシトウキョウシチョウ</t>
    </rPh>
    <phoneticPr fontId="2"/>
  </si>
  <si>
    <t>サービス提供時間</t>
    <rPh sb="4" eb="8">
      <t>テイキョウジカン</t>
    </rPh>
    <phoneticPr fontId="2"/>
  </si>
  <si>
    <t>終了時間</t>
    <rPh sb="0" eb="4">
      <t>シュウリョウジカン</t>
    </rPh>
    <phoneticPr fontId="2"/>
  </si>
  <si>
    <t>利用時間</t>
    <rPh sb="0" eb="4">
      <t>リヨウジカン</t>
    </rPh>
    <phoneticPr fontId="2"/>
  </si>
  <si>
    <t>重度Ⅰ</t>
    <rPh sb="0" eb="2">
      <t>ジュウド</t>
    </rPh>
    <phoneticPr fontId="2"/>
  </si>
  <si>
    <t>送迎</t>
    <rPh sb="0" eb="2">
      <t>ソウゲイ</t>
    </rPh>
    <phoneticPr fontId="2"/>
  </si>
  <si>
    <t>〇</t>
    <phoneticPr fontId="2"/>
  </si>
  <si>
    <t>時間</t>
    <rPh sb="0" eb="2">
      <t>ジカン</t>
    </rPh>
    <phoneticPr fontId="2"/>
  </si>
  <si>
    <t>　</t>
    <phoneticPr fontId="2"/>
  </si>
  <si>
    <t>算定時間</t>
    <rPh sb="0" eb="2">
      <t>サンテイ</t>
    </rPh>
    <rPh sb="2" eb="4">
      <t>ジカン</t>
    </rPh>
    <phoneticPr fontId="2"/>
  </si>
  <si>
    <t>摘要</t>
    <rPh sb="0" eb="2">
      <t>テキヨウ</t>
    </rPh>
    <phoneticPr fontId="2"/>
  </si>
  <si>
    <t>サービスコード</t>
    <phoneticPr fontId="2"/>
  </si>
  <si>
    <t>利用時間（合計）</t>
    <rPh sb="0" eb="2">
      <t>リヨウ</t>
    </rPh>
    <rPh sb="2" eb="4">
      <t>ジカン</t>
    </rPh>
    <rPh sb="5" eb="7">
      <t>ゴウケイ</t>
    </rPh>
    <phoneticPr fontId="2"/>
  </si>
  <si>
    <t>基本報酬</t>
    <rPh sb="0" eb="4">
      <t>キホンホウシュウ</t>
    </rPh>
    <phoneticPr fontId="2"/>
  </si>
  <si>
    <t>敷地外</t>
    <rPh sb="0" eb="3">
      <t>シキチガイ</t>
    </rPh>
    <phoneticPr fontId="2"/>
  </si>
  <si>
    <t>敷地内</t>
    <rPh sb="0" eb="3">
      <t>シキチナイ</t>
    </rPh>
    <phoneticPr fontId="2"/>
  </si>
  <si>
    <t>加算内訳</t>
    <rPh sb="0" eb="4">
      <t>カサンウチワケ</t>
    </rPh>
    <phoneticPr fontId="2"/>
  </si>
  <si>
    <t>算定額合計</t>
    <rPh sb="0" eb="3">
      <t>サンテイガク</t>
    </rPh>
    <rPh sb="3" eb="5">
      <t>ゴウケイ</t>
    </rPh>
    <phoneticPr fontId="2"/>
  </si>
  <si>
    <t>:</t>
    <phoneticPr fontId="2"/>
  </si>
  <si>
    <t>有</t>
    <rPh sb="0" eb="1">
      <t>アリ</t>
    </rPh>
    <phoneticPr fontId="2"/>
  </si>
  <si>
    <t>無</t>
    <rPh sb="0" eb="1">
      <t>ナシ</t>
    </rPh>
    <phoneticPr fontId="2"/>
  </si>
  <si>
    <t>加算</t>
    <rPh sb="0" eb="2">
      <t>カサン</t>
    </rPh>
    <phoneticPr fontId="2"/>
  </si>
  <si>
    <t>日中一時支援事業　実績記録表</t>
    <rPh sb="0" eb="2">
      <t>ニッチュウ</t>
    </rPh>
    <rPh sb="2" eb="4">
      <t>イチジ</t>
    </rPh>
    <rPh sb="4" eb="6">
      <t>シエン</t>
    </rPh>
    <rPh sb="6" eb="8">
      <t>ジギョウ</t>
    </rPh>
    <rPh sb="9" eb="14">
      <t>ジッセキキロクヒョウ</t>
    </rPh>
    <phoneticPr fontId="2"/>
  </si>
  <si>
    <t>敷地
（外）</t>
    <rPh sb="0" eb="2">
      <t>シキチ</t>
    </rPh>
    <rPh sb="4" eb="5">
      <t>ガイ</t>
    </rPh>
    <phoneticPr fontId="2"/>
  </si>
  <si>
    <t>敷地（内）</t>
    <rPh sb="0" eb="2">
      <t>シキチ</t>
    </rPh>
    <rPh sb="3" eb="4">
      <t>ウチ</t>
    </rPh>
    <phoneticPr fontId="2"/>
  </si>
  <si>
    <t>日中一時支援事業　請求書</t>
    <rPh sb="0" eb="4">
      <t>ニッチュウイチジ</t>
    </rPh>
    <rPh sb="4" eb="6">
      <t>シエン</t>
    </rPh>
    <rPh sb="6" eb="8">
      <t>ジギョウ</t>
    </rPh>
    <rPh sb="9" eb="12">
      <t>セイキュウショ</t>
    </rPh>
    <phoneticPr fontId="2"/>
  </si>
  <si>
    <t>サービス提供年月</t>
    <rPh sb="4" eb="6">
      <t>テイキョウ</t>
    </rPh>
    <rPh sb="6" eb="8">
      <t>ネンゲツ</t>
    </rPh>
    <phoneticPr fontId="2"/>
  </si>
  <si>
    <t>事業者及び
その事業所の名称</t>
    <rPh sb="0" eb="3">
      <t>ジギョウシャ</t>
    </rPh>
    <rPh sb="3" eb="4">
      <t>オヨ</t>
    </rPh>
    <rPh sb="8" eb="11">
      <t>ジギョウショ</t>
    </rPh>
    <rPh sb="12" eb="14">
      <t>メイショウ</t>
    </rPh>
    <phoneticPr fontId="2"/>
  </si>
  <si>
    <t>利用者
確認印
(サインも可)</t>
    <phoneticPr fontId="2"/>
  </si>
  <si>
    <t>東京都西東京市南町5-6-13</t>
    <rPh sb="0" eb="3">
      <t>トウキョウト</t>
    </rPh>
    <rPh sb="3" eb="7">
      <t>ニシトウキョウシ</t>
    </rPh>
    <rPh sb="7" eb="9">
      <t>ミナミチョウ</t>
    </rPh>
    <phoneticPr fontId="2"/>
  </si>
  <si>
    <t>西東京市役所　障害福祉課</t>
    <rPh sb="0" eb="6">
      <t>ニシトウキョウシヤクショ</t>
    </rPh>
    <rPh sb="7" eb="12">
      <t>ショウガイフクシカ</t>
    </rPh>
    <phoneticPr fontId="2"/>
  </si>
  <si>
    <t>西東京市長　○○</t>
    <rPh sb="0" eb="5">
      <t>ニシトウキョウシチョウ</t>
    </rPh>
    <phoneticPr fontId="2"/>
  </si>
  <si>
    <t>042-464-1311</t>
    <phoneticPr fontId="2"/>
  </si>
  <si>
    <t>日中一時支援－２.０</t>
    <phoneticPr fontId="2"/>
  </si>
  <si>
    <t>日中一時支援－２.０（重度支援加算１：１）</t>
    <rPh sb="0" eb="4">
      <t>ニッチュウイチジ</t>
    </rPh>
    <rPh sb="4" eb="6">
      <t>シエン</t>
    </rPh>
    <phoneticPr fontId="2"/>
  </si>
  <si>
    <t>日中一時支援－２.０（日中併用加算　敷地外）</t>
    <rPh sb="0" eb="4">
      <t>ニッチュウイチジ</t>
    </rPh>
    <rPh sb="4" eb="6">
      <t>シエン</t>
    </rPh>
    <rPh sb="11" eb="13">
      <t>ニッチュウ</t>
    </rPh>
    <rPh sb="13" eb="15">
      <t>ヘイヨウ</t>
    </rPh>
    <rPh sb="15" eb="17">
      <t>カサン</t>
    </rPh>
    <rPh sb="18" eb="20">
      <t>シキチ</t>
    </rPh>
    <rPh sb="20" eb="21">
      <t>ガイ</t>
    </rPh>
    <phoneticPr fontId="2"/>
  </si>
  <si>
    <t>日中一時支援－２.０（日中併用加算　敷地内）</t>
    <rPh sb="0" eb="4">
      <t>ニッチュウイチジ</t>
    </rPh>
    <rPh sb="4" eb="6">
      <t>シエン</t>
    </rPh>
    <rPh sb="20" eb="21">
      <t>ナイ</t>
    </rPh>
    <phoneticPr fontId="2"/>
  </si>
  <si>
    <t>日別合計利用時間</t>
    <rPh sb="0" eb="2">
      <t>ヒベツ</t>
    </rPh>
    <rPh sb="2" eb="4">
      <t>ゴウケイ</t>
    </rPh>
    <rPh sb="4" eb="6">
      <t>リヨウ</t>
    </rPh>
    <rPh sb="6" eb="8">
      <t>ジカン</t>
    </rPh>
    <phoneticPr fontId="2"/>
  </si>
  <si>
    <t>算定額</t>
    <rPh sb="0" eb="3">
      <t>サンテイガク</t>
    </rPh>
    <phoneticPr fontId="2"/>
  </si>
  <si>
    <t>月</t>
    <rPh sb="0" eb="1">
      <t>ガツ</t>
    </rPh>
    <phoneticPr fontId="2"/>
  </si>
  <si>
    <t>日別
算定時間</t>
    <rPh sb="0" eb="2">
      <t>ヒベツ</t>
    </rPh>
    <rPh sb="3" eb="5">
      <t>サンテイ</t>
    </rPh>
    <rPh sb="5" eb="7">
      <t>ジカン</t>
    </rPh>
    <phoneticPr fontId="2"/>
  </si>
  <si>
    <t>日中一時支援事業　実績記録表（1枚目）</t>
    <rPh sb="0" eb="2">
      <t>ニッチュウ</t>
    </rPh>
    <rPh sb="2" eb="4">
      <t>イチジ</t>
    </rPh>
    <rPh sb="4" eb="6">
      <t>シエン</t>
    </rPh>
    <rPh sb="6" eb="8">
      <t>ジギョウ</t>
    </rPh>
    <rPh sb="9" eb="14">
      <t>ジッセキキロクヒョウ</t>
    </rPh>
    <rPh sb="16" eb="18">
      <t>マイメ</t>
    </rPh>
    <phoneticPr fontId="2"/>
  </si>
  <si>
    <t>日中一時支援事業　実績記録表（2枚目）</t>
    <rPh sb="0" eb="2">
      <t>ニッチュウ</t>
    </rPh>
    <rPh sb="2" eb="4">
      <t>イチジ</t>
    </rPh>
    <rPh sb="4" eb="6">
      <t>シエン</t>
    </rPh>
    <rPh sb="6" eb="8">
      <t>ジギョウ</t>
    </rPh>
    <rPh sb="9" eb="14">
      <t>ジッセキキロクヒョウ</t>
    </rPh>
    <rPh sb="16" eb="18">
      <t>マイメ</t>
    </rPh>
    <phoneticPr fontId="2"/>
  </si>
  <si>
    <t>利用時間（小計）</t>
    <rPh sb="0" eb="2">
      <t>リヨウ</t>
    </rPh>
    <rPh sb="2" eb="4">
      <t>ジカン</t>
    </rPh>
    <rPh sb="5" eb="7">
      <t>ショウケイ</t>
    </rPh>
    <phoneticPr fontId="2"/>
  </si>
  <si>
    <t>算定額小計</t>
    <rPh sb="0" eb="3">
      <t>サンテイガク</t>
    </rPh>
    <rPh sb="3" eb="5">
      <t>ショウケイ</t>
    </rPh>
    <phoneticPr fontId="2"/>
  </si>
  <si>
    <t>利用者負担額小計</t>
    <rPh sb="0" eb="3">
      <t>リヨウシャ</t>
    </rPh>
    <rPh sb="3" eb="6">
      <t>フタンガク</t>
    </rPh>
    <rPh sb="6" eb="8">
      <t>ショウケイ</t>
    </rPh>
    <phoneticPr fontId="2"/>
  </si>
  <si>
    <t>請求額小計</t>
    <rPh sb="0" eb="3">
      <t>セイキュウガク</t>
    </rPh>
    <rPh sb="3" eb="5">
      <t>ショウケイ</t>
    </rPh>
    <phoneticPr fontId="2"/>
  </si>
  <si>
    <t>合計</t>
    <rPh sb="0" eb="2">
      <t>ゴウケイ</t>
    </rPh>
    <phoneticPr fontId="2"/>
  </si>
  <si>
    <t>小計</t>
    <rPh sb="0" eb="2">
      <t>ショウケイ</t>
    </rPh>
    <phoneticPr fontId="2"/>
  </si>
  <si>
    <t>日中一時支援１２.５－１３.０</t>
    <rPh sb="0" eb="4">
      <t>ニッチュウイチジ</t>
    </rPh>
    <rPh sb="4" eb="6">
      <t>シエン</t>
    </rPh>
    <phoneticPr fontId="2"/>
  </si>
  <si>
    <t>日中一時支援１３.０－１３.５</t>
    <rPh sb="0" eb="4">
      <t>ニッチュウイチジ</t>
    </rPh>
    <rPh sb="4" eb="6">
      <t>シエン</t>
    </rPh>
    <phoneticPr fontId="2"/>
  </si>
  <si>
    <t>日中一時支援１３.５－１４.０</t>
    <rPh sb="0" eb="4">
      <t>ニッチュウイチジ</t>
    </rPh>
    <rPh sb="4" eb="6">
      <t>シエン</t>
    </rPh>
    <phoneticPr fontId="2"/>
  </si>
  <si>
    <t>日中一時支援１４.０－１４.５</t>
    <rPh sb="0" eb="4">
      <t>ニッチュウイチジ</t>
    </rPh>
    <rPh sb="4" eb="6">
      <t>シエン</t>
    </rPh>
    <phoneticPr fontId="2"/>
  </si>
  <si>
    <t>日中一時支援１４.５－１５.０</t>
    <rPh sb="0" eb="4">
      <t>ニッチュウイチジ</t>
    </rPh>
    <rPh sb="4" eb="6">
      <t>シエン</t>
    </rPh>
    <phoneticPr fontId="2"/>
  </si>
  <si>
    <t>日中一時支援１５.０－１５.５</t>
    <rPh sb="0" eb="4">
      <t>ニッチュウイチジ</t>
    </rPh>
    <rPh sb="4" eb="6">
      <t>シエン</t>
    </rPh>
    <phoneticPr fontId="2"/>
  </si>
  <si>
    <t>日中一時支援１５.５－１６.０</t>
    <rPh sb="0" eb="4">
      <t>ニッチュウイチジ</t>
    </rPh>
    <rPh sb="4" eb="6">
      <t>シエン</t>
    </rPh>
    <phoneticPr fontId="2"/>
  </si>
  <si>
    <t>日中一時支援１６.０－１６.５</t>
    <rPh sb="0" eb="4">
      <t>ニッチュウイチジ</t>
    </rPh>
    <rPh sb="4" eb="6">
      <t>シエン</t>
    </rPh>
    <phoneticPr fontId="2"/>
  </si>
  <si>
    <t>日中一時支援１０.０－１０.５</t>
    <rPh sb="0" eb="4">
      <t>ニッチュウイチジ</t>
    </rPh>
    <rPh sb="4" eb="6">
      <t>シエン</t>
    </rPh>
    <phoneticPr fontId="2"/>
  </si>
  <si>
    <t>日中一時支援１０.５－１１.０</t>
    <rPh sb="0" eb="4">
      <t>ニッチュウイチジ</t>
    </rPh>
    <rPh sb="4" eb="5">
      <t>シ</t>
    </rPh>
    <phoneticPr fontId="2"/>
  </si>
  <si>
    <t>日中一時支援１１.０－１１.５</t>
    <rPh sb="0" eb="4">
      <t>ニッチュウイチジ</t>
    </rPh>
    <rPh sb="4" eb="6">
      <t>シエン</t>
    </rPh>
    <phoneticPr fontId="2"/>
  </si>
  <si>
    <t>日中一時支援１１.５－１２.０</t>
    <rPh sb="0" eb="4">
      <t>ニッチュウイチジ</t>
    </rPh>
    <rPh sb="4" eb="6">
      <t>シエン</t>
    </rPh>
    <phoneticPr fontId="2"/>
  </si>
  <si>
    <t>日中一時支援１２.０－１２.５</t>
    <rPh sb="0" eb="4">
      <t>ニッチュウイチジ</t>
    </rPh>
    <rPh sb="4" eb="6">
      <t>シエン</t>
    </rPh>
    <phoneticPr fontId="2"/>
  </si>
  <si>
    <t>日中一時支援１６.５－１７.０</t>
    <rPh sb="0" eb="4">
      <t>ニッチュウイチジ</t>
    </rPh>
    <rPh sb="4" eb="6">
      <t>シエン</t>
    </rPh>
    <phoneticPr fontId="2"/>
  </si>
  <si>
    <t>日中一時支援１７.０－１７.５</t>
    <rPh sb="0" eb="4">
      <t>ニッチュウイチジ</t>
    </rPh>
    <rPh sb="4" eb="6">
      <t>シエン</t>
    </rPh>
    <phoneticPr fontId="2"/>
  </si>
  <si>
    <t>日中一時支援１７.５－１８.０</t>
    <rPh sb="0" eb="4">
      <t>ニッチュウイチジ</t>
    </rPh>
    <rPh sb="4" eb="6">
      <t>シエン</t>
    </rPh>
    <phoneticPr fontId="2"/>
  </si>
  <si>
    <t>日中一時支援１０.０－１０.５（重度支援加算１：１）</t>
    <rPh sb="0" eb="4">
      <t>ニッチュウイチジ</t>
    </rPh>
    <rPh sb="4" eb="6">
      <t>シエン</t>
    </rPh>
    <phoneticPr fontId="2"/>
  </si>
  <si>
    <t>日中一時支援１０.５－１１.０（重度支援加算１：１）</t>
    <rPh sb="0" eb="4">
      <t>ニッチュウイチジ</t>
    </rPh>
    <rPh sb="4" eb="5">
      <t>シ</t>
    </rPh>
    <phoneticPr fontId="2"/>
  </si>
  <si>
    <t>日中一時支援１１.０－１１.５（重度支援加算１：１）</t>
    <rPh sb="0" eb="4">
      <t>ニッチュウイチジ</t>
    </rPh>
    <rPh sb="4" eb="6">
      <t>シエン</t>
    </rPh>
    <phoneticPr fontId="2"/>
  </si>
  <si>
    <t>日中一時支援１１.５－１２.０（重度支援加算１：１）</t>
    <rPh sb="0" eb="4">
      <t>ニッチュウイチジ</t>
    </rPh>
    <rPh sb="4" eb="6">
      <t>シエン</t>
    </rPh>
    <phoneticPr fontId="2"/>
  </si>
  <si>
    <t>日中一時支援１２.０－１２.５（重度支援加算１：１）</t>
    <rPh sb="0" eb="4">
      <t>ニッチュウイチジ</t>
    </rPh>
    <rPh sb="4" eb="6">
      <t>シエン</t>
    </rPh>
    <phoneticPr fontId="2"/>
  </si>
  <si>
    <t>日中一時支援１２.５－１３.０（重度支援加算１：１）</t>
    <rPh sb="0" eb="4">
      <t>ニッチュウイチジ</t>
    </rPh>
    <rPh sb="4" eb="6">
      <t>シエン</t>
    </rPh>
    <phoneticPr fontId="2"/>
  </si>
  <si>
    <t>日中一時支援１３.０－１３.５（重度支援加算１：１）</t>
    <rPh sb="0" eb="4">
      <t>ニッチュウイチジ</t>
    </rPh>
    <rPh sb="4" eb="6">
      <t>シエン</t>
    </rPh>
    <phoneticPr fontId="2"/>
  </si>
  <si>
    <t>日中一時支援１３.５－１４.０（重度支援加算１：１）</t>
    <rPh sb="0" eb="4">
      <t>ニッチュウイチジ</t>
    </rPh>
    <rPh sb="4" eb="6">
      <t>シエン</t>
    </rPh>
    <phoneticPr fontId="2"/>
  </si>
  <si>
    <t>日中一時支援１４.０－１４.５（重度支援加算１：１）</t>
    <rPh sb="0" eb="4">
      <t>ニッチュウイチジ</t>
    </rPh>
    <rPh sb="4" eb="6">
      <t>シエン</t>
    </rPh>
    <phoneticPr fontId="2"/>
  </si>
  <si>
    <t>日中一時支援１４.５－１５.０（重度支援加算１：１）</t>
    <rPh sb="0" eb="4">
      <t>ニッチュウイチジ</t>
    </rPh>
    <rPh sb="4" eb="6">
      <t>シエン</t>
    </rPh>
    <phoneticPr fontId="2"/>
  </si>
  <si>
    <t>日中一時支援１５.０－１５.５（重度支援加算１：１）</t>
    <rPh sb="0" eb="4">
      <t>ニッチュウイチジ</t>
    </rPh>
    <rPh sb="4" eb="6">
      <t>シエン</t>
    </rPh>
    <phoneticPr fontId="2"/>
  </si>
  <si>
    <t>日中一時支援１５.５－１６.０（重度支援加算１：１）</t>
    <rPh sb="0" eb="4">
      <t>ニッチュウイチジ</t>
    </rPh>
    <rPh sb="4" eb="6">
      <t>シエン</t>
    </rPh>
    <phoneticPr fontId="2"/>
  </si>
  <si>
    <t>日中一時支援１６.０－１６.５（重度支援加算１：１）</t>
    <rPh sb="0" eb="4">
      <t>ニッチュウイチジ</t>
    </rPh>
    <rPh sb="4" eb="6">
      <t>シエン</t>
    </rPh>
    <phoneticPr fontId="2"/>
  </si>
  <si>
    <t>日中一時支援１６.５－１７.０（重度支援加算１：１）</t>
    <rPh sb="0" eb="4">
      <t>ニッチュウイチジ</t>
    </rPh>
    <rPh sb="4" eb="6">
      <t>シエン</t>
    </rPh>
    <phoneticPr fontId="2"/>
  </si>
  <si>
    <t>日中一時支援１７.０－１７.５（重度支援加算１：１）</t>
    <rPh sb="0" eb="4">
      <t>ニッチュウイチジ</t>
    </rPh>
    <rPh sb="4" eb="6">
      <t>シエン</t>
    </rPh>
    <phoneticPr fontId="2"/>
  </si>
  <si>
    <t>日中一時支援１７.５－１８.０（重度支援加算１：１）</t>
    <rPh sb="0" eb="4">
      <t>ニッチュウイチジ</t>
    </rPh>
    <rPh sb="4" eb="6">
      <t>シエン</t>
    </rPh>
    <phoneticPr fontId="2"/>
  </si>
  <si>
    <t>日中一時支援１０.０－１０.５（日中併用加算　敷地外）</t>
    <rPh sb="0" eb="4">
      <t>ニッチュウイチジ</t>
    </rPh>
    <rPh sb="4" eb="6">
      <t>シエン</t>
    </rPh>
    <phoneticPr fontId="2"/>
  </si>
  <si>
    <t>日中一時支援１０.５－１１.０（日中併用加算　敷地外）</t>
    <rPh sb="0" eb="4">
      <t>ニッチュウイチジ</t>
    </rPh>
    <rPh sb="4" eb="5">
      <t>シ</t>
    </rPh>
    <phoneticPr fontId="2"/>
  </si>
  <si>
    <t>日中一時支援１１.０－１１.５（日中併用加算　敷地外）</t>
    <rPh sb="0" eb="4">
      <t>ニッチュウイチジ</t>
    </rPh>
    <rPh sb="4" eb="6">
      <t>シエン</t>
    </rPh>
    <phoneticPr fontId="2"/>
  </si>
  <si>
    <t>日中一時支援１１.５－１２.０（日中併用加算　敷地外）</t>
    <rPh sb="0" eb="4">
      <t>ニッチュウイチジ</t>
    </rPh>
    <rPh sb="4" eb="6">
      <t>シエン</t>
    </rPh>
    <phoneticPr fontId="2"/>
  </si>
  <si>
    <t>日中一時支援１２.０－１２.５（日中併用加算　敷地外）</t>
    <rPh sb="0" eb="4">
      <t>ニッチュウイチジ</t>
    </rPh>
    <rPh sb="4" eb="6">
      <t>シエン</t>
    </rPh>
    <phoneticPr fontId="2"/>
  </si>
  <si>
    <t>日中一時支援１２.５－１３.０（日中併用加算　敷地外）</t>
    <rPh sb="0" eb="4">
      <t>ニッチュウイチジ</t>
    </rPh>
    <rPh sb="4" eb="6">
      <t>シエン</t>
    </rPh>
    <phoneticPr fontId="2"/>
  </si>
  <si>
    <t>日中一時支援１３.０－１３.５（日中併用加算　敷地外）</t>
    <rPh sb="0" eb="4">
      <t>ニッチュウイチジ</t>
    </rPh>
    <rPh sb="4" eb="6">
      <t>シエン</t>
    </rPh>
    <phoneticPr fontId="2"/>
  </si>
  <si>
    <t>日中一時支援１３.５－１４.０（日中併用加算　敷地外）</t>
    <rPh sb="0" eb="4">
      <t>ニッチュウイチジ</t>
    </rPh>
    <rPh sb="4" eb="6">
      <t>シエン</t>
    </rPh>
    <phoneticPr fontId="2"/>
  </si>
  <si>
    <t>日中一時支援１４.０－１４.５（日中併用加算　敷地外）</t>
    <rPh sb="0" eb="4">
      <t>ニッチュウイチジ</t>
    </rPh>
    <rPh sb="4" eb="6">
      <t>シエン</t>
    </rPh>
    <phoneticPr fontId="2"/>
  </si>
  <si>
    <t>日中一時支援１４.５－１５.０（日中併用加算　敷地外）</t>
    <rPh sb="0" eb="4">
      <t>ニッチュウイチジ</t>
    </rPh>
    <rPh sb="4" eb="6">
      <t>シエン</t>
    </rPh>
    <phoneticPr fontId="2"/>
  </si>
  <si>
    <t>日中一時支援１５.０－１５.５（日中併用加算　敷地外）</t>
    <rPh sb="0" eb="4">
      <t>ニッチュウイチジ</t>
    </rPh>
    <rPh sb="4" eb="6">
      <t>シエン</t>
    </rPh>
    <phoneticPr fontId="2"/>
  </si>
  <si>
    <t>日中一時支援１５.５－１６.０（日中併用加算　敷地外）</t>
    <rPh sb="0" eb="4">
      <t>ニッチュウイチジ</t>
    </rPh>
    <rPh sb="4" eb="6">
      <t>シエン</t>
    </rPh>
    <phoneticPr fontId="2"/>
  </si>
  <si>
    <t>日中一時支援１６.０－１６.５（日中併用加算　敷地外）</t>
    <rPh sb="0" eb="4">
      <t>ニッチュウイチジ</t>
    </rPh>
    <rPh sb="4" eb="6">
      <t>シエン</t>
    </rPh>
    <phoneticPr fontId="2"/>
  </si>
  <si>
    <t>日中一時支援１６.５－１７.０（日中併用加算　敷地外）</t>
    <rPh sb="0" eb="4">
      <t>ニッチュウイチジ</t>
    </rPh>
    <rPh sb="4" eb="6">
      <t>シエン</t>
    </rPh>
    <phoneticPr fontId="2"/>
  </si>
  <si>
    <t>日中一時支援１７.０－１７.５（日中併用加算　敷地外）</t>
    <rPh sb="0" eb="4">
      <t>ニッチュウイチジ</t>
    </rPh>
    <rPh sb="4" eb="6">
      <t>シエン</t>
    </rPh>
    <phoneticPr fontId="2"/>
  </si>
  <si>
    <t>日中一時支援１７.５－１８.０（日中併用加算　敷地外）</t>
    <rPh sb="0" eb="4">
      <t>ニッチュウイチジ</t>
    </rPh>
    <rPh sb="4" eb="6">
      <t>シエン</t>
    </rPh>
    <phoneticPr fontId="2"/>
  </si>
  <si>
    <t>日中一時支援１０.０－１０.５（日中併用加算　敷地内）</t>
    <rPh sb="0" eb="4">
      <t>ニッチュウイチジ</t>
    </rPh>
    <rPh sb="4" eb="6">
      <t>シエン</t>
    </rPh>
    <phoneticPr fontId="2"/>
  </si>
  <si>
    <t>日中一時支援１０.５－１１.０（日中併用加算　敷地内）</t>
    <rPh sb="0" eb="4">
      <t>ニッチュウイチジ</t>
    </rPh>
    <rPh sb="4" eb="5">
      <t>シ</t>
    </rPh>
    <phoneticPr fontId="2"/>
  </si>
  <si>
    <t>日中一時支援１１.０－１１.５（日中併用加算　敷地内）</t>
    <rPh sb="0" eb="4">
      <t>ニッチュウイチジ</t>
    </rPh>
    <rPh sb="4" eb="6">
      <t>シエン</t>
    </rPh>
    <phoneticPr fontId="2"/>
  </si>
  <si>
    <t>日中一時支援１１.５－１２.０（日中併用加算　敷地内）</t>
    <rPh sb="0" eb="4">
      <t>ニッチュウイチジ</t>
    </rPh>
    <rPh sb="4" eb="6">
      <t>シエン</t>
    </rPh>
    <phoneticPr fontId="2"/>
  </si>
  <si>
    <t>日中一時支援１２.０－１２.５（日中併用加算　敷地内）</t>
    <rPh sb="0" eb="4">
      <t>ニッチュウイチジ</t>
    </rPh>
    <rPh sb="4" eb="6">
      <t>シエン</t>
    </rPh>
    <phoneticPr fontId="2"/>
  </si>
  <si>
    <t>日中一時支援１２.５－１３.０（日中併用加算　敷地内）</t>
    <rPh sb="0" eb="4">
      <t>ニッチュウイチジ</t>
    </rPh>
    <rPh sb="4" eb="6">
      <t>シエン</t>
    </rPh>
    <phoneticPr fontId="2"/>
  </si>
  <si>
    <t>日中一時支援１３.０－１３.５（日中併用加算　敷地内）</t>
    <rPh sb="0" eb="4">
      <t>ニッチュウイチジ</t>
    </rPh>
    <rPh sb="4" eb="6">
      <t>シエン</t>
    </rPh>
    <phoneticPr fontId="2"/>
  </si>
  <si>
    <t>日中一時支援１３.５－１４.０（日中併用加算　敷地内）</t>
    <rPh sb="0" eb="4">
      <t>ニッチュウイチジ</t>
    </rPh>
    <rPh sb="4" eb="6">
      <t>シエン</t>
    </rPh>
    <phoneticPr fontId="2"/>
  </si>
  <si>
    <t>日中一時支援１４.０－１４.５（日中併用加算　敷地内）</t>
    <rPh sb="0" eb="4">
      <t>ニッチュウイチジ</t>
    </rPh>
    <rPh sb="4" eb="6">
      <t>シエン</t>
    </rPh>
    <phoneticPr fontId="2"/>
  </si>
  <si>
    <t>日中一時支援１４.５－１５.０（日中併用加算　敷地内）</t>
    <rPh sb="0" eb="4">
      <t>ニッチュウイチジ</t>
    </rPh>
    <rPh sb="4" eb="6">
      <t>シエン</t>
    </rPh>
    <phoneticPr fontId="2"/>
  </si>
  <si>
    <t>日中一時支援１５.０－１５.５（日中併用加算　敷地内）</t>
    <rPh sb="0" eb="4">
      <t>ニッチュウイチジ</t>
    </rPh>
    <rPh sb="4" eb="6">
      <t>シエン</t>
    </rPh>
    <phoneticPr fontId="2"/>
  </si>
  <si>
    <t>日中一時支援１５.５－１６.０（日中併用加算　敷地内）</t>
    <rPh sb="0" eb="4">
      <t>ニッチュウイチジ</t>
    </rPh>
    <rPh sb="4" eb="6">
      <t>シエン</t>
    </rPh>
    <phoneticPr fontId="2"/>
  </si>
  <si>
    <t>日中一時支援１６.０－１６.５（日中併用加算　敷地内）</t>
    <rPh sb="0" eb="4">
      <t>ニッチュウイチジ</t>
    </rPh>
    <rPh sb="4" eb="6">
      <t>シエン</t>
    </rPh>
    <phoneticPr fontId="2"/>
  </si>
  <si>
    <t>日中一時支援１６.５－１７.０（日中併用加算　敷地内）</t>
    <rPh sb="0" eb="4">
      <t>ニッチュウイチジ</t>
    </rPh>
    <rPh sb="4" eb="6">
      <t>シエン</t>
    </rPh>
    <phoneticPr fontId="2"/>
  </si>
  <si>
    <t>日中一時支援１７.０－１７.５（日中併用加算　敷地内）</t>
    <rPh sb="0" eb="4">
      <t>ニッチュウイチジ</t>
    </rPh>
    <rPh sb="4" eb="6">
      <t>シエン</t>
    </rPh>
    <phoneticPr fontId="2"/>
  </si>
  <si>
    <t>日中一時支援１７.５－１８.０（日中併用加算　敷地内）</t>
    <rPh sb="0" eb="2">
      <t>ニッチュウ</t>
    </rPh>
    <rPh sb="2" eb="4">
      <t>イチジ</t>
    </rPh>
    <rPh sb="4" eb="6">
      <t>シエン</t>
    </rPh>
    <phoneticPr fontId="2"/>
  </si>
  <si>
    <t>※エクセルを使用して作成する場合、色つき箇所のみ入力してください。</t>
  </si>
  <si>
    <t>※エクセルを使用して作成する場合、色つき箇所のみ入力してください。</t>
    <phoneticPr fontId="2"/>
  </si>
  <si>
    <t>重度加算1：1(22)</t>
    <rPh sb="0" eb="4">
      <t>ジュウドカサン</t>
    </rPh>
    <phoneticPr fontId="2"/>
  </si>
  <si>
    <t>日中併用(敷地外)(33)</t>
    <rPh sb="0" eb="2">
      <t>ニッチュウ</t>
    </rPh>
    <rPh sb="2" eb="4">
      <t>ヘイヨウ</t>
    </rPh>
    <rPh sb="5" eb="8">
      <t>シキチガイ</t>
    </rPh>
    <phoneticPr fontId="2"/>
  </si>
  <si>
    <t>日中併用(敷地内)(44)</t>
    <rPh sb="0" eb="2">
      <t>ニッチュウ</t>
    </rPh>
    <rPh sb="2" eb="4">
      <t>ヘイヨウ</t>
    </rPh>
    <rPh sb="5" eb="7">
      <t>シキチ</t>
    </rPh>
    <rPh sb="7" eb="8">
      <t>ナイ</t>
    </rPh>
    <phoneticPr fontId="2"/>
  </si>
  <si>
    <t>送迎加算(5511)</t>
    <rPh sb="0" eb="2">
      <t>ソウゲイ</t>
    </rPh>
    <rPh sb="2" eb="4">
      <t>カサン</t>
    </rPh>
    <phoneticPr fontId="2"/>
  </si>
  <si>
    <t>2 h
(11)</t>
    <phoneticPr fontId="2"/>
  </si>
  <si>
    <t>2.5 h
(12)</t>
    <phoneticPr fontId="2"/>
  </si>
  <si>
    <t>3 h
(13)</t>
    <phoneticPr fontId="2"/>
  </si>
  <si>
    <t>3.5 h
(14)</t>
    <phoneticPr fontId="2"/>
  </si>
  <si>
    <t>4 h
(15)</t>
    <phoneticPr fontId="2"/>
  </si>
  <si>
    <t>4.5 h
(16)</t>
    <phoneticPr fontId="2"/>
  </si>
  <si>
    <t>5 h
(17)</t>
    <phoneticPr fontId="2"/>
  </si>
  <si>
    <t>5.5 h
(18)</t>
    <phoneticPr fontId="2"/>
  </si>
  <si>
    <t>6 h
(19)</t>
    <phoneticPr fontId="2"/>
  </si>
  <si>
    <t>6.5 h
(20)</t>
    <phoneticPr fontId="2"/>
  </si>
  <si>
    <t>7 h
(21)</t>
    <phoneticPr fontId="2"/>
  </si>
  <si>
    <t>7.5 h
(22)</t>
    <phoneticPr fontId="2"/>
  </si>
  <si>
    <t>8 h
(23)</t>
    <phoneticPr fontId="2"/>
  </si>
  <si>
    <t>8.5 h
(24)</t>
    <phoneticPr fontId="2"/>
  </si>
  <si>
    <t>9 h
(25)</t>
    <phoneticPr fontId="2"/>
  </si>
  <si>
    <t>9.5 h
(26)</t>
    <phoneticPr fontId="2"/>
  </si>
  <si>
    <t>10 h
(27)</t>
    <phoneticPr fontId="2"/>
  </si>
  <si>
    <t>10.5 h
(28)</t>
    <phoneticPr fontId="2"/>
  </si>
  <si>
    <t>11 h
(29)</t>
    <phoneticPr fontId="2"/>
  </si>
  <si>
    <t>11.5 h
(30)</t>
    <phoneticPr fontId="2"/>
  </si>
  <si>
    <t>12 h
(31)</t>
    <phoneticPr fontId="2"/>
  </si>
  <si>
    <t>12.5 h
(32)</t>
    <phoneticPr fontId="2"/>
  </si>
  <si>
    <t>13 h
(33)</t>
    <phoneticPr fontId="2"/>
  </si>
  <si>
    <t>13.5 h
(34)</t>
    <phoneticPr fontId="2"/>
  </si>
  <si>
    <t>14 h
(35)</t>
    <phoneticPr fontId="2"/>
  </si>
  <si>
    <t>14.5 h
(36)</t>
    <phoneticPr fontId="2"/>
  </si>
  <si>
    <t>15 h
(37)</t>
    <phoneticPr fontId="2"/>
  </si>
  <si>
    <t>15.5 h
(38)</t>
    <phoneticPr fontId="2"/>
  </si>
  <si>
    <t>16 h
(39)</t>
    <phoneticPr fontId="2"/>
  </si>
  <si>
    <t>16.5 h
(40)</t>
    <phoneticPr fontId="2"/>
  </si>
  <si>
    <t>17 h
(41)</t>
    <phoneticPr fontId="2"/>
  </si>
  <si>
    <t>17.5 h
(42)</t>
    <phoneticPr fontId="2"/>
  </si>
  <si>
    <t>18 h
(43)</t>
    <phoneticPr fontId="2"/>
  </si>
  <si>
    <t>Ver1.2</t>
    <phoneticPr fontId="2"/>
  </si>
  <si>
    <t>重度障害者等個別支援加算</t>
    <rPh sb="0" eb="2">
      <t>ジュウド</t>
    </rPh>
    <rPh sb="2" eb="5">
      <t>ショウガイシャ</t>
    </rPh>
    <rPh sb="5" eb="6">
      <t>トウ</t>
    </rPh>
    <rPh sb="6" eb="8">
      <t>コベツ</t>
    </rPh>
    <rPh sb="8" eb="10">
      <t>シエン</t>
    </rPh>
    <rPh sb="10" eb="12">
      <t>カサン</t>
    </rPh>
    <phoneticPr fontId="23"/>
  </si>
  <si>
    <t>日中活動系併用加算</t>
    <rPh sb="0" eb="4">
      <t>ニッチュウカツドウ</t>
    </rPh>
    <rPh sb="4" eb="5">
      <t>ケイ</t>
    </rPh>
    <rPh sb="5" eb="7">
      <t>ヘイヨウ</t>
    </rPh>
    <rPh sb="7" eb="9">
      <t>カサン</t>
    </rPh>
    <phoneticPr fontId="23"/>
  </si>
  <si>
    <t>（敷地外）</t>
    <rPh sb="1" eb="4">
      <t>シキチガイ</t>
    </rPh>
    <phoneticPr fontId="23"/>
  </si>
  <si>
    <t>（敷地内）</t>
    <rPh sb="1" eb="3">
      <t>シキチ</t>
    </rPh>
    <rPh sb="3" eb="4">
      <t>ナイ</t>
    </rPh>
    <phoneticPr fontId="23"/>
  </si>
  <si>
    <t>利用時間</t>
    <rPh sb="0" eb="4">
      <t>リヨウジカン</t>
    </rPh>
    <phoneticPr fontId="23"/>
  </si>
  <si>
    <t>合計単価</t>
    <rPh sb="0" eb="2">
      <t>ゴウケイ</t>
    </rPh>
    <rPh sb="2" eb="4">
      <t>タンカ</t>
    </rPh>
    <phoneticPr fontId="23"/>
  </si>
  <si>
    <t>０時間</t>
    <rPh sb="1" eb="3">
      <t>ジカン</t>
    </rPh>
    <phoneticPr fontId="23"/>
  </si>
  <si>
    <t>０.５時間</t>
    <rPh sb="3" eb="5">
      <t>ジカン</t>
    </rPh>
    <phoneticPr fontId="23"/>
  </si>
  <si>
    <t>0.５時間</t>
    <rPh sb="3" eb="5">
      <t>ジカン</t>
    </rPh>
    <phoneticPr fontId="23"/>
  </si>
  <si>
    <t>１時間</t>
    <rPh sb="1" eb="3">
      <t>ジカン</t>
    </rPh>
    <phoneticPr fontId="23"/>
  </si>
  <si>
    <t>１.５時間</t>
    <rPh sb="3" eb="5">
      <t>ジカン</t>
    </rPh>
    <phoneticPr fontId="23"/>
  </si>
  <si>
    <t>２時間</t>
    <rPh sb="1" eb="3">
      <t>ジカン</t>
    </rPh>
    <phoneticPr fontId="23"/>
  </si>
  <si>
    <t>２.５時間</t>
    <rPh sb="3" eb="5">
      <t>ジカン</t>
    </rPh>
    <phoneticPr fontId="23"/>
  </si>
  <si>
    <t>３時間</t>
    <rPh sb="1" eb="3">
      <t>ジカン</t>
    </rPh>
    <phoneticPr fontId="23"/>
  </si>
  <si>
    <t>３.５時間</t>
    <rPh sb="3" eb="5">
      <t>ジカン</t>
    </rPh>
    <phoneticPr fontId="23"/>
  </si>
  <si>
    <t>４時間</t>
    <rPh sb="1" eb="3">
      <t>ジカン</t>
    </rPh>
    <phoneticPr fontId="23"/>
  </si>
  <si>
    <t>４.５時間</t>
    <rPh sb="3" eb="5">
      <t>ジカン</t>
    </rPh>
    <phoneticPr fontId="23"/>
  </si>
  <si>
    <t>５時間</t>
    <rPh sb="1" eb="3">
      <t>ジカン</t>
    </rPh>
    <phoneticPr fontId="23"/>
  </si>
  <si>
    <t>５.５時間</t>
    <rPh sb="3" eb="5">
      <t>ジカン</t>
    </rPh>
    <phoneticPr fontId="23"/>
  </si>
  <si>
    <t>６時間</t>
    <rPh sb="1" eb="3">
      <t>ジカン</t>
    </rPh>
    <phoneticPr fontId="23"/>
  </si>
  <si>
    <t>６.５時間</t>
    <rPh sb="3" eb="5">
      <t>ジカン</t>
    </rPh>
    <phoneticPr fontId="23"/>
  </si>
  <si>
    <t>７時間</t>
    <rPh sb="1" eb="3">
      <t>ジカン</t>
    </rPh>
    <phoneticPr fontId="23"/>
  </si>
  <si>
    <t>７.５時間</t>
    <rPh sb="3" eb="5">
      <t>ジカン</t>
    </rPh>
    <phoneticPr fontId="23"/>
  </si>
  <si>
    <t>８時間</t>
    <rPh sb="1" eb="3">
      <t>ジカン</t>
    </rPh>
    <phoneticPr fontId="23"/>
  </si>
  <si>
    <t>８.５時間</t>
    <rPh sb="3" eb="5">
      <t>ジカン</t>
    </rPh>
    <phoneticPr fontId="23"/>
  </si>
  <si>
    <t>９時間</t>
    <rPh sb="1" eb="3">
      <t>ジカン</t>
    </rPh>
    <phoneticPr fontId="23"/>
  </si>
  <si>
    <t>９.５時間</t>
    <rPh sb="3" eb="5">
      <t>ジカン</t>
    </rPh>
    <phoneticPr fontId="23"/>
  </si>
  <si>
    <t>１０時間</t>
    <rPh sb="2" eb="4">
      <t>ジカン</t>
    </rPh>
    <phoneticPr fontId="23"/>
  </si>
  <si>
    <t>１０.５時間</t>
    <rPh sb="4" eb="6">
      <t>ジカン</t>
    </rPh>
    <phoneticPr fontId="23"/>
  </si>
  <si>
    <t>１１時間</t>
    <rPh sb="2" eb="4">
      <t>ジカン</t>
    </rPh>
    <phoneticPr fontId="23"/>
  </si>
  <si>
    <t>１１.５時間</t>
    <rPh sb="4" eb="6">
      <t>ジカン</t>
    </rPh>
    <phoneticPr fontId="23"/>
  </si>
  <si>
    <t>１２時間</t>
    <rPh sb="2" eb="4">
      <t>ジカン</t>
    </rPh>
    <phoneticPr fontId="23"/>
  </si>
  <si>
    <t>以後30分ごと</t>
    <rPh sb="0" eb="2">
      <t>イゴ</t>
    </rPh>
    <rPh sb="4" eb="5">
      <t>ブ</t>
    </rPh>
    <phoneticPr fontId="23"/>
  </si>
  <si>
    <t>加算項目</t>
    <rPh sb="0" eb="2">
      <t>カサン</t>
    </rPh>
    <rPh sb="2" eb="4">
      <t>コウモク</t>
    </rPh>
    <phoneticPr fontId="2"/>
  </si>
  <si>
    <t>日中一時単価表</t>
    <rPh sb="0" eb="4">
      <t>ニッチュウイチジ</t>
    </rPh>
    <rPh sb="4" eb="6">
      <t>タンカ</t>
    </rPh>
    <rPh sb="6" eb="7">
      <t>ヒョウ</t>
    </rPh>
    <phoneticPr fontId="23"/>
  </si>
  <si>
    <t>通常単価</t>
    <rPh sb="0" eb="2">
      <t>ツウジョウ</t>
    </rPh>
    <rPh sb="2" eb="4">
      <t>タンカ</t>
    </rPh>
    <phoneticPr fontId="23"/>
  </si>
  <si>
    <t>単価</t>
    <rPh sb="0" eb="2">
      <t>タンカ</t>
    </rPh>
    <phoneticPr fontId="23"/>
  </si>
  <si>
    <t>１３時間</t>
    <rPh sb="2" eb="4">
      <t>ジカン</t>
    </rPh>
    <phoneticPr fontId="23"/>
  </si>
  <si>
    <t>１２.５時間</t>
    <rPh sb="4" eb="6">
      <t>ジカン</t>
    </rPh>
    <phoneticPr fontId="23"/>
  </si>
  <si>
    <t>１２.５時間</t>
    <phoneticPr fontId="23"/>
  </si>
  <si>
    <t>１３時間</t>
    <phoneticPr fontId="2"/>
  </si>
  <si>
    <t>１３.５時間</t>
    <phoneticPr fontId="2"/>
  </si>
  <si>
    <t>１４時間</t>
    <phoneticPr fontId="2"/>
  </si>
  <si>
    <t>１４.５時間</t>
    <phoneticPr fontId="2"/>
  </si>
  <si>
    <t>１５時間</t>
    <phoneticPr fontId="2"/>
  </si>
  <si>
    <t>１５.５時間</t>
    <phoneticPr fontId="2"/>
  </si>
  <si>
    <t>１６時間</t>
    <phoneticPr fontId="2"/>
  </si>
  <si>
    <t>１６.５時間</t>
    <phoneticPr fontId="2"/>
  </si>
  <si>
    <t>１７時間</t>
    <phoneticPr fontId="2"/>
  </si>
  <si>
    <t>１７.５時間</t>
    <phoneticPr fontId="2"/>
  </si>
  <si>
    <t>１８時間</t>
    <phoneticPr fontId="2"/>
  </si>
  <si>
    <t>算定時間(11)加算無</t>
    <rPh sb="0" eb="4">
      <t>サンテイジカン</t>
    </rPh>
    <rPh sb="8" eb="11">
      <t>カサンナシ</t>
    </rPh>
    <phoneticPr fontId="2"/>
  </si>
  <si>
    <t>算定時間(11)加算無</t>
    <rPh sb="0" eb="2">
      <t>サンテイ</t>
    </rPh>
    <rPh sb="2" eb="4">
      <t>ジカン</t>
    </rPh>
    <rPh sb="8" eb="10">
      <t>カサン</t>
    </rPh>
    <rPh sb="10" eb="11">
      <t>ナシ</t>
    </rPh>
    <phoneticPr fontId="2"/>
  </si>
  <si>
    <t>合計（送迎抜き）</t>
    <rPh sb="0" eb="2">
      <t>ゴウケイ</t>
    </rPh>
    <rPh sb="3" eb="5">
      <t>ソウゲイ</t>
    </rPh>
    <rPh sb="5" eb="6">
      <t>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</si>
</sst>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
    <numFmt numFmtId="177" formatCode="0_ ;[Red]\-0\ "/>
    <numFmt numFmtId="178" formatCode="#,##0_);[Red]\(#,##0\)"/>
    <numFmt numFmtId="179" formatCode="h:mm;@"/>
    <numFmt numFmtId="180" formatCode="#,###&quot;円&quot;"/>
    <numFmt numFmtId="181" formatCode="[h]:mm"/>
    <numFmt numFmtId="182" formatCode="#,##0_ "/>
    <numFmt numFmtId="183" formatCode="yyyy/m/d;@"/>
    <numFmt numFmtId="184" formatCode="0_);[Red]\(0\)"/>
    <numFmt numFmtId="185" formatCode="0_ "/>
  </numFmts>
  <fonts count="28">
    <font>
      <sz val="11"/>
      <name val="ＭＳ Ｐゴシック"/>
      <family val="3"/>
      <charset val="128"/>
    </font>
    <font>
      <sz val="11"/>
      <name val="ＭＳ Ｐゴシック"/>
      <family val="3"/>
      <charset val="128"/>
    </font>
    <font>
      <sz val="6"/>
      <name val="ＭＳ Ｐゴシック"/>
      <family val="3"/>
      <charset val="128"/>
    </font>
    <font>
      <b/>
      <sz val="16"/>
      <name val="BIZ UDゴシック"/>
      <family val="3"/>
      <charset val="128"/>
    </font>
    <font>
      <sz val="12"/>
      <color theme="1"/>
      <name val="Meiryo UI"/>
      <family val="3"/>
      <charset val="128"/>
    </font>
    <font>
      <b/>
      <sz val="12"/>
      <color theme="1"/>
      <name val="Meiryo UI"/>
      <family val="3"/>
      <charset val="128"/>
    </font>
    <font>
      <sz val="10"/>
      <name val="Meiryo UI"/>
      <family val="3"/>
      <charset val="128"/>
    </font>
    <font>
      <sz val="11"/>
      <name val="Meiryo UI"/>
      <family val="3"/>
      <charset val="128"/>
    </font>
    <font>
      <b/>
      <sz val="16"/>
      <name val="Meiryo UI"/>
      <family val="3"/>
      <charset val="128"/>
    </font>
    <font>
      <sz val="14"/>
      <name val="Meiryo UI"/>
      <family val="3"/>
      <charset val="128"/>
    </font>
    <font>
      <sz val="12"/>
      <name val="Meiryo UI"/>
      <family val="3"/>
      <charset val="128"/>
    </font>
    <font>
      <b/>
      <sz val="14"/>
      <name val="Meiryo UI"/>
      <family val="3"/>
      <charset val="128"/>
    </font>
    <font>
      <b/>
      <sz val="12"/>
      <name val="Meiryo UI"/>
      <family val="3"/>
      <charset val="128"/>
    </font>
    <font>
      <b/>
      <sz val="16"/>
      <color rgb="FFFF0000"/>
      <name val="Meiryo UI"/>
      <family val="3"/>
      <charset val="128"/>
    </font>
    <font>
      <sz val="11"/>
      <color indexed="81"/>
      <name val="MS P ゴシック"/>
      <family val="3"/>
      <charset val="128"/>
    </font>
    <font>
      <sz val="16"/>
      <name val="Meiryo UI"/>
      <family val="3"/>
      <charset val="128"/>
    </font>
    <font>
      <sz val="18"/>
      <name val="Meiryo UI"/>
      <family val="3"/>
      <charset val="128"/>
    </font>
    <font>
      <sz val="20"/>
      <name val="Meiryo UI"/>
      <family val="3"/>
      <charset val="128"/>
    </font>
    <font>
      <sz val="26"/>
      <name val="Meiryo UI"/>
      <family val="3"/>
      <charset val="128"/>
    </font>
    <font>
      <b/>
      <sz val="11"/>
      <name val="Meiryo UI"/>
      <family val="3"/>
      <charset val="128"/>
    </font>
    <font>
      <b/>
      <sz val="13.5"/>
      <name val="Meiryo UI"/>
      <family val="3"/>
      <charset val="128"/>
    </font>
    <font>
      <sz val="11"/>
      <color theme="1"/>
      <name val="Meiryo UI"/>
      <family val="3"/>
      <charset val="128"/>
    </font>
    <font>
      <b/>
      <sz val="14"/>
      <color theme="1"/>
      <name val="Meiryo UI"/>
      <family val="3"/>
      <charset val="128"/>
    </font>
    <font>
      <sz val="6"/>
      <name val="游ゴシック"/>
      <family val="2"/>
      <charset val="128"/>
      <scheme val="minor"/>
    </font>
    <font>
      <b/>
      <sz val="11"/>
      <color theme="1"/>
      <name val="Meiryo UI"/>
      <family val="3"/>
      <charset val="128"/>
    </font>
    <font>
      <sz val="11"/>
      <color rgb="FFFF0000"/>
      <name val="Meiryo UI"/>
      <family val="3"/>
      <charset val="128"/>
    </font>
    <font>
      <b/>
      <sz val="18"/>
      <color theme="1"/>
      <name val="Meiryo UI"/>
      <family val="3"/>
      <charset val="128"/>
    </font>
    <font>
      <sz val="18"/>
      <color theme="1"/>
      <name val="Meiryo UI"/>
      <family val="3"/>
      <charset val="128"/>
    </font>
  </fonts>
  <fills count="10">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top/>
      <bottom style="double">
        <color indexed="64"/>
      </bottom>
      <diagonal/>
    </border>
    <border>
      <left/>
      <right style="medium">
        <color indexed="64"/>
      </right>
      <top style="double">
        <color indexed="64"/>
      </top>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bottom style="double">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medium">
        <color indexed="64"/>
      </bottom>
      <diagonal/>
    </border>
    <border>
      <left style="medium">
        <color indexed="64"/>
      </left>
      <right style="dashed">
        <color indexed="64"/>
      </right>
      <top/>
      <bottom style="thin">
        <color auto="1"/>
      </bottom>
      <diagonal/>
    </border>
    <border>
      <left style="dashed">
        <color indexed="64"/>
      </left>
      <right style="double">
        <color indexed="64"/>
      </right>
      <top/>
      <bottom style="thin">
        <color auto="1"/>
      </bottom>
      <diagonal/>
    </border>
    <border>
      <left style="double">
        <color indexed="64"/>
      </left>
      <right style="medium">
        <color indexed="64"/>
      </right>
      <top/>
      <bottom/>
      <diagonal/>
    </border>
    <border>
      <left style="medium">
        <color indexed="64"/>
      </left>
      <right style="dashed">
        <color indexed="64"/>
      </right>
      <top style="medium">
        <color indexed="64"/>
      </top>
      <bottom style="thin">
        <color auto="1"/>
      </bottom>
      <diagonal/>
    </border>
    <border>
      <left style="dashed">
        <color indexed="64"/>
      </left>
      <right style="double">
        <color indexed="64"/>
      </right>
      <top style="medium">
        <color indexed="64"/>
      </top>
      <bottom style="thin">
        <color auto="1"/>
      </bottom>
      <diagonal/>
    </border>
    <border>
      <left style="dashed">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dashed">
        <color indexed="64"/>
      </right>
      <top style="thin">
        <color auto="1"/>
      </top>
      <bottom style="thin">
        <color auto="1"/>
      </bottom>
      <diagonal/>
    </border>
    <border>
      <left style="dashed">
        <color indexed="64"/>
      </left>
      <right style="double">
        <color indexed="64"/>
      </right>
      <top style="thin">
        <color auto="1"/>
      </top>
      <bottom style="thin">
        <color auto="1"/>
      </bottom>
      <diagonal/>
    </border>
    <border>
      <left style="dashed">
        <color indexed="64"/>
      </left>
      <right/>
      <top/>
      <bottom/>
      <diagonal/>
    </border>
    <border>
      <left style="medium">
        <color indexed="64"/>
      </left>
      <right style="dashed">
        <color indexed="64"/>
      </right>
      <top style="thin">
        <color auto="1"/>
      </top>
      <bottom style="medium">
        <color indexed="64"/>
      </bottom>
      <diagonal/>
    </border>
    <border>
      <left style="dashed">
        <color indexed="64"/>
      </left>
      <right style="double">
        <color indexed="64"/>
      </right>
      <top style="thin">
        <color auto="1"/>
      </top>
      <bottom style="medium">
        <color indexed="64"/>
      </bottom>
      <diagonal/>
    </border>
    <border>
      <left style="double">
        <color indexed="64"/>
      </left>
      <right style="medium">
        <color indexed="64"/>
      </right>
      <top/>
      <bottom style="medium">
        <color indexed="64"/>
      </bottom>
      <diagonal/>
    </border>
    <border>
      <left style="dashed">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double">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double">
        <color indexed="64"/>
      </left>
      <right style="medium">
        <color indexed="64"/>
      </right>
      <top style="thin">
        <color auto="1"/>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ashed">
        <color indexed="64"/>
      </right>
      <top style="thin">
        <color auto="1"/>
      </top>
      <bottom/>
      <diagonal/>
    </border>
    <border>
      <left style="dashed">
        <color indexed="64"/>
      </left>
      <right style="double">
        <color indexed="64"/>
      </right>
      <top style="thin">
        <color auto="1"/>
      </top>
      <bottom/>
      <diagonal/>
    </border>
    <border>
      <left style="medium">
        <color indexed="64"/>
      </left>
      <right style="medium">
        <color indexed="64"/>
      </right>
      <top/>
      <bottom style="thin">
        <color indexed="64"/>
      </bottom>
      <diagonal/>
    </border>
    <border>
      <left style="medium">
        <color indexed="64"/>
      </left>
      <right style="dashed">
        <color indexed="64"/>
      </right>
      <top/>
      <bottom/>
      <diagonal/>
    </border>
    <border>
      <left style="dashed">
        <color indexed="64"/>
      </left>
      <right style="double">
        <color indexed="64"/>
      </right>
      <top/>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auto="1"/>
      </left>
      <right style="dotted">
        <color auto="1"/>
      </right>
      <top style="thin">
        <color auto="1"/>
      </top>
      <bottom style="thin">
        <color auto="1"/>
      </bottom>
      <diagonal/>
    </border>
    <border>
      <left style="dotted">
        <color auto="1"/>
      </left>
      <right style="double">
        <color indexed="64"/>
      </right>
      <top style="thin">
        <color auto="1"/>
      </top>
      <bottom style="thin">
        <color auto="1"/>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651">
    <xf numFmtId="0" fontId="0" fillId="0" borderId="0" xfId="0"/>
    <xf numFmtId="0" fontId="4" fillId="4" borderId="16" xfId="0" quotePrefix="1" applyNumberFormat="1" applyFont="1" applyFill="1" applyBorder="1" applyAlignment="1" applyProtection="1">
      <alignment horizontal="center" vertical="center"/>
    </xf>
    <xf numFmtId="178" fontId="4" fillId="3" borderId="14" xfId="0" applyNumberFormat="1" applyFont="1" applyFill="1" applyBorder="1" applyAlignment="1" applyProtection="1">
      <alignment vertical="center"/>
    </xf>
    <xf numFmtId="0" fontId="5" fillId="0" borderId="7" xfId="0" applyNumberFormat="1" applyFont="1" applyFill="1" applyBorder="1" applyAlignment="1" applyProtection="1">
      <alignment horizontal="center" vertical="center" wrapText="1"/>
    </xf>
    <xf numFmtId="178" fontId="5" fillId="3" borderId="37" xfId="0" applyNumberFormat="1" applyFont="1" applyFill="1" applyBorder="1" applyAlignment="1" applyProtection="1">
      <alignment horizontal="center" vertical="center" wrapText="1"/>
    </xf>
    <xf numFmtId="0" fontId="7" fillId="0" borderId="0" xfId="0" applyFont="1" applyProtection="1"/>
    <xf numFmtId="0" fontId="7" fillId="0" borderId="0" xfId="0" applyFont="1" applyBorder="1" applyProtection="1"/>
    <xf numFmtId="0" fontId="10"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shrinkToFit="1"/>
    </xf>
    <xf numFmtId="0" fontId="7" fillId="0" borderId="0" xfId="0" applyFont="1" applyFill="1" applyBorder="1" applyProtection="1"/>
    <xf numFmtId="0" fontId="7" fillId="0" borderId="0" xfId="0" applyFont="1" applyFill="1" applyBorder="1" applyAlignment="1" applyProtection="1">
      <alignment horizontal="center"/>
    </xf>
    <xf numFmtId="0" fontId="7" fillId="5" borderId="0" xfId="0" applyFont="1" applyFill="1" applyProtection="1"/>
    <xf numFmtId="0" fontId="7" fillId="5" borderId="10" xfId="0" applyFont="1" applyFill="1" applyBorder="1" applyAlignment="1" applyProtection="1">
      <alignment vertical="center"/>
    </xf>
    <xf numFmtId="0" fontId="7" fillId="5" borderId="0" xfId="0" applyFont="1" applyFill="1" applyBorder="1" applyProtection="1"/>
    <xf numFmtId="0" fontId="8" fillId="5" borderId="12" xfId="0" applyFont="1" applyFill="1" applyBorder="1" applyAlignment="1" applyProtection="1">
      <alignment vertical="center"/>
    </xf>
    <xf numFmtId="0" fontId="7" fillId="5" borderId="11" xfId="0" applyFont="1" applyFill="1" applyBorder="1" applyAlignment="1" applyProtection="1">
      <alignment vertical="center"/>
    </xf>
    <xf numFmtId="0" fontId="7" fillId="5" borderId="0" xfId="0" applyFont="1" applyFill="1" applyBorder="1" applyAlignment="1" applyProtection="1">
      <alignment vertical="center"/>
    </xf>
    <xf numFmtId="0" fontId="7" fillId="5" borderId="12" xfId="0" applyFont="1" applyFill="1" applyBorder="1" applyProtection="1"/>
    <xf numFmtId="0" fontId="7" fillId="5" borderId="12" xfId="0" applyFont="1" applyFill="1" applyBorder="1" applyAlignment="1" applyProtection="1">
      <alignment vertical="center"/>
    </xf>
    <xf numFmtId="0" fontId="13" fillId="5" borderId="0" xfId="0" applyFont="1" applyFill="1" applyBorder="1" applyAlignment="1" applyProtection="1">
      <alignment vertical="center"/>
    </xf>
    <xf numFmtId="0" fontId="7" fillId="5" borderId="10" xfId="0" applyFont="1" applyFill="1" applyBorder="1" applyProtection="1"/>
    <xf numFmtId="0" fontId="7" fillId="5" borderId="6" xfId="0" applyFont="1" applyFill="1" applyBorder="1" applyProtection="1"/>
    <xf numFmtId="0" fontId="7" fillId="5" borderId="11" xfId="0" applyFont="1" applyFill="1" applyBorder="1" applyProtection="1"/>
    <xf numFmtId="0" fontId="7" fillId="5" borderId="0" xfId="0" applyFont="1" applyFill="1" applyBorder="1" applyAlignment="1" applyProtection="1">
      <alignment horizontal="center"/>
    </xf>
    <xf numFmtId="0" fontId="10" fillId="5" borderId="0" xfId="0" applyNumberFormat="1" applyFont="1" applyFill="1" applyBorder="1" applyAlignment="1" applyProtection="1">
      <alignment horizontal="center" vertical="center" shrinkToFit="1"/>
    </xf>
    <xf numFmtId="0" fontId="7" fillId="5" borderId="19" xfId="0" applyFont="1" applyFill="1" applyBorder="1" applyProtection="1"/>
    <xf numFmtId="0" fontId="7" fillId="5" borderId="21" xfId="0" applyFont="1" applyFill="1" applyBorder="1" applyProtection="1"/>
    <xf numFmtId="0" fontId="7" fillId="5" borderId="20" xfId="0" applyFont="1" applyFill="1" applyBorder="1" applyProtection="1"/>
    <xf numFmtId="177" fontId="5" fillId="0" borderId="9" xfId="0" applyNumberFormat="1" applyFont="1" applyFill="1" applyBorder="1" applyAlignment="1" applyProtection="1">
      <alignment horizontal="left" vertical="center" wrapText="1" shrinkToFit="1"/>
    </xf>
    <xf numFmtId="177" fontId="4" fillId="0" borderId="49" xfId="0" applyNumberFormat="1" applyFont="1" applyFill="1" applyBorder="1" applyAlignment="1" applyProtection="1">
      <alignment horizontal="left" vertical="center" shrinkToFit="1"/>
    </xf>
    <xf numFmtId="0" fontId="4" fillId="4" borderId="13" xfId="0" quotePrefix="1" applyNumberFormat="1" applyFont="1" applyFill="1" applyBorder="1" applyAlignment="1" applyProtection="1">
      <alignment horizontal="center" vertical="center"/>
    </xf>
    <xf numFmtId="0" fontId="4" fillId="4" borderId="13" xfId="0" applyNumberFormat="1" applyFont="1" applyFill="1" applyBorder="1" applyAlignment="1" applyProtection="1">
      <alignment horizontal="center" vertical="center"/>
    </xf>
    <xf numFmtId="0" fontId="4" fillId="4" borderId="22" xfId="0" applyNumberFormat="1" applyFont="1" applyFill="1" applyBorder="1" applyAlignment="1" applyProtection="1">
      <alignment horizontal="center" vertical="center"/>
    </xf>
    <xf numFmtId="178" fontId="4" fillId="3" borderId="23" xfId="0" applyNumberFormat="1" applyFont="1" applyFill="1" applyBorder="1" applyAlignment="1" applyProtection="1">
      <alignment vertical="center"/>
    </xf>
    <xf numFmtId="177" fontId="4" fillId="0" borderId="24" xfId="0" applyNumberFormat="1" applyFont="1" applyFill="1" applyBorder="1" applyAlignment="1" applyProtection="1">
      <alignment horizontal="left" vertical="center" shrinkToFit="1"/>
    </xf>
    <xf numFmtId="0" fontId="10" fillId="2" borderId="0" xfId="2" applyFont="1" applyFill="1" applyProtection="1">
      <alignment vertical="center"/>
    </xf>
    <xf numFmtId="0" fontId="10" fillId="2" borderId="5" xfId="2" applyFont="1" applyFill="1" applyBorder="1" applyProtection="1">
      <alignment vertical="center"/>
    </xf>
    <xf numFmtId="0" fontId="10" fillId="2" borderId="10" xfId="2" applyFont="1" applyFill="1" applyBorder="1" applyProtection="1">
      <alignment vertical="center"/>
    </xf>
    <xf numFmtId="0" fontId="10" fillId="2" borderId="6" xfId="2" applyFont="1" applyFill="1" applyBorder="1" applyProtection="1">
      <alignment vertical="center"/>
    </xf>
    <xf numFmtId="0" fontId="10" fillId="2" borderId="11" xfId="2" applyFont="1" applyFill="1" applyBorder="1" applyProtection="1">
      <alignment vertical="center"/>
    </xf>
    <xf numFmtId="0" fontId="10" fillId="2" borderId="12" xfId="2" applyFont="1" applyFill="1" applyBorder="1" applyProtection="1">
      <alignment vertical="center"/>
    </xf>
    <xf numFmtId="0" fontId="8" fillId="2" borderId="0" xfId="2" applyFont="1" applyFill="1" applyBorder="1" applyAlignment="1" applyProtection="1">
      <alignment vertical="center" wrapText="1"/>
    </xf>
    <xf numFmtId="0" fontId="10" fillId="2" borderId="0" xfId="2" applyFont="1" applyFill="1" applyBorder="1" applyProtection="1">
      <alignment vertical="center"/>
    </xf>
    <xf numFmtId="0" fontId="9" fillId="2" borderId="0" xfId="2" applyFont="1" applyFill="1" applyBorder="1" applyProtection="1">
      <alignment vertical="center"/>
    </xf>
    <xf numFmtId="0" fontId="10" fillId="0" borderId="16" xfId="2" applyFont="1" applyFill="1" applyBorder="1" applyAlignment="1" applyProtection="1">
      <alignment horizontal="left" vertical="top"/>
    </xf>
    <xf numFmtId="0" fontId="10" fillId="0" borderId="17" xfId="2" applyFont="1" applyFill="1" applyBorder="1" applyAlignment="1" applyProtection="1">
      <alignment horizontal="left" vertical="top"/>
    </xf>
    <xf numFmtId="0" fontId="10" fillId="2" borderId="0" xfId="2" applyFont="1" applyFill="1" applyBorder="1" applyAlignment="1" applyProtection="1">
      <alignment vertical="center" wrapText="1"/>
    </xf>
    <xf numFmtId="0" fontId="7" fillId="2" borderId="0" xfId="2" applyFont="1" applyFill="1" applyBorder="1" applyAlignment="1" applyProtection="1">
      <alignment vertical="center" textRotation="255"/>
    </xf>
    <xf numFmtId="0" fontId="6" fillId="2" borderId="0" xfId="2" applyFont="1" applyFill="1" applyBorder="1" applyProtection="1">
      <alignment vertical="center"/>
    </xf>
    <xf numFmtId="0" fontId="7" fillId="2" borderId="0" xfId="2" applyFont="1" applyFill="1" applyBorder="1" applyAlignment="1" applyProtection="1">
      <alignment vertical="center" textRotation="255" wrapText="1" shrinkToFit="1"/>
    </xf>
    <xf numFmtId="49" fontId="10" fillId="2" borderId="0" xfId="2" applyNumberFormat="1" applyFont="1" applyFill="1" applyBorder="1" applyAlignment="1" applyProtection="1">
      <alignment horizontal="center" vertical="center"/>
    </xf>
    <xf numFmtId="0" fontId="10" fillId="2" borderId="19" xfId="2" applyFont="1" applyFill="1" applyBorder="1" applyProtection="1">
      <alignment vertical="center"/>
    </xf>
    <xf numFmtId="0" fontId="10" fillId="2" borderId="21" xfId="2" applyFont="1" applyFill="1" applyBorder="1" applyProtection="1">
      <alignment vertical="center"/>
    </xf>
    <xf numFmtId="0" fontId="7" fillId="2" borderId="21" xfId="2" applyFont="1" applyFill="1" applyBorder="1" applyAlignment="1" applyProtection="1">
      <alignment vertical="center" textRotation="255" wrapText="1" shrinkToFit="1"/>
    </xf>
    <xf numFmtId="0" fontId="7" fillId="2" borderId="21" xfId="2" applyFont="1" applyFill="1" applyBorder="1" applyAlignment="1" applyProtection="1">
      <alignment vertical="center" textRotation="255"/>
    </xf>
    <xf numFmtId="0" fontId="6" fillId="2" borderId="21" xfId="2" applyFont="1" applyFill="1" applyBorder="1" applyProtection="1">
      <alignment vertical="center"/>
    </xf>
    <xf numFmtId="0" fontId="10" fillId="2" borderId="20" xfId="2" applyFont="1" applyFill="1" applyBorder="1" applyProtection="1">
      <alignment vertical="center"/>
    </xf>
    <xf numFmtId="0" fontId="7" fillId="2" borderId="0" xfId="2" applyFont="1" applyFill="1" applyProtection="1">
      <alignment vertical="center"/>
    </xf>
    <xf numFmtId="0" fontId="6" fillId="2" borderId="0" xfId="2" applyFont="1" applyFill="1" applyProtection="1">
      <alignment vertical="center"/>
    </xf>
    <xf numFmtId="0" fontId="7" fillId="0" borderId="0" xfId="0" applyFont="1" applyFill="1" applyBorder="1" applyAlignment="1" applyProtection="1">
      <alignment horizontal="center" vertical="center"/>
    </xf>
    <xf numFmtId="0" fontId="0" fillId="0" borderId="0" xfId="0" applyProtection="1"/>
    <xf numFmtId="0" fontId="7" fillId="0" borderId="0" xfId="0" applyFont="1" applyFill="1" applyProtection="1"/>
    <xf numFmtId="0" fontId="7" fillId="5" borderId="35" xfId="0" applyFont="1" applyFill="1" applyBorder="1" applyProtection="1"/>
    <xf numFmtId="179" fontId="7" fillId="0" borderId="0" xfId="0" applyNumberFormat="1" applyFont="1" applyFill="1" applyProtection="1"/>
    <xf numFmtId="179" fontId="7" fillId="0" borderId="0" xfId="0" applyNumberFormat="1" applyFont="1" applyFill="1" applyAlignment="1" applyProtection="1">
      <alignment vertical="center"/>
    </xf>
    <xf numFmtId="179" fontId="8" fillId="5" borderId="0" xfId="0" applyNumberFormat="1" applyFont="1" applyFill="1" applyBorder="1" applyAlignment="1" applyProtection="1">
      <alignment horizontal="center" vertical="center" shrinkToFit="1"/>
    </xf>
    <xf numFmtId="0" fontId="8" fillId="5" borderId="0" xfId="0" applyFont="1" applyFill="1" applyBorder="1" applyAlignment="1" applyProtection="1">
      <alignment horizontal="center" vertical="center" shrinkToFit="1"/>
    </xf>
    <xf numFmtId="180" fontId="8" fillId="5" borderId="0" xfId="0" applyNumberFormat="1" applyFont="1" applyFill="1" applyBorder="1" applyAlignment="1" applyProtection="1">
      <alignment horizontal="center" vertical="center"/>
    </xf>
    <xf numFmtId="0" fontId="7" fillId="5" borderId="0" xfId="0" applyFont="1" applyFill="1" applyBorder="1" applyAlignment="1" applyProtection="1"/>
    <xf numFmtId="0" fontId="7" fillId="5" borderId="0" xfId="0" applyFont="1" applyFill="1" applyBorder="1" applyAlignment="1" applyProtection="1">
      <alignment horizontal="center" vertical="center"/>
    </xf>
    <xf numFmtId="0" fontId="9" fillId="5" borderId="5" xfId="0" applyNumberFormat="1" applyFont="1" applyFill="1" applyBorder="1" applyAlignment="1" applyProtection="1">
      <alignment vertical="center"/>
    </xf>
    <xf numFmtId="0" fontId="9" fillId="5" borderId="10" xfId="0" applyNumberFormat="1" applyFont="1" applyFill="1" applyBorder="1" applyAlignment="1" applyProtection="1">
      <alignment horizontal="center" vertical="center"/>
    </xf>
    <xf numFmtId="0" fontId="9" fillId="5" borderId="10" xfId="0" applyNumberFormat="1" applyFont="1" applyFill="1" applyBorder="1" applyProtection="1"/>
    <xf numFmtId="0" fontId="4" fillId="6" borderId="47" xfId="0" applyNumberFormat="1" applyFont="1" applyFill="1" applyBorder="1" applyAlignment="1" applyProtection="1">
      <alignment horizontal="center" vertical="center" wrapText="1"/>
    </xf>
    <xf numFmtId="177" fontId="4" fillId="6" borderId="49" xfId="0" applyNumberFormat="1" applyFont="1" applyFill="1" applyBorder="1" applyAlignment="1" applyProtection="1">
      <alignment horizontal="left" vertical="center" wrapText="1" shrinkToFit="1"/>
    </xf>
    <xf numFmtId="0" fontId="4" fillId="6" borderId="13" xfId="0" quotePrefix="1" applyNumberFormat="1" applyFont="1" applyFill="1" applyBorder="1" applyAlignment="1" applyProtection="1">
      <alignment horizontal="center" vertical="center"/>
    </xf>
    <xf numFmtId="178" fontId="4" fillId="6" borderId="14" xfId="0" applyNumberFormat="1" applyFont="1" applyFill="1" applyBorder="1" applyAlignment="1" applyProtection="1">
      <alignment vertical="center"/>
    </xf>
    <xf numFmtId="177" fontId="4" fillId="6" borderId="49" xfId="0" applyNumberFormat="1" applyFont="1" applyFill="1" applyBorder="1" applyAlignment="1" applyProtection="1">
      <alignment horizontal="left" vertical="center" shrinkToFit="1"/>
    </xf>
    <xf numFmtId="0" fontId="4" fillId="6" borderId="13" xfId="0" applyNumberFormat="1" applyFont="1" applyFill="1" applyBorder="1" applyAlignment="1" applyProtection="1">
      <alignment horizontal="center" vertical="center"/>
    </xf>
    <xf numFmtId="179" fontId="7" fillId="0" borderId="0" xfId="0" applyNumberFormat="1" applyFont="1" applyAlignment="1" applyProtection="1">
      <alignment horizontal="center"/>
    </xf>
    <xf numFmtId="0" fontId="10" fillId="5" borderId="0" xfId="0" applyFont="1" applyFill="1" applyBorder="1" applyAlignment="1" applyProtection="1">
      <alignment horizontal="center" vertical="center" shrinkToFit="1"/>
    </xf>
    <xf numFmtId="0" fontId="8" fillId="5" borderId="0" xfId="0" applyFont="1" applyFill="1" applyBorder="1" applyAlignment="1" applyProtection="1">
      <alignment vertical="center"/>
    </xf>
    <xf numFmtId="0" fontId="10" fillId="5" borderId="0" xfId="0" applyFont="1" applyFill="1" applyBorder="1" applyAlignment="1" applyProtection="1">
      <alignment vertical="center"/>
    </xf>
    <xf numFmtId="183" fontId="7" fillId="0" borderId="0" xfId="0" applyNumberFormat="1" applyFont="1" applyAlignment="1" applyProtection="1">
      <alignment horizontal="center" vertical="center"/>
    </xf>
    <xf numFmtId="183" fontId="7" fillId="0" borderId="0" xfId="0" applyNumberFormat="1" applyFont="1" applyFill="1" applyProtection="1"/>
    <xf numFmtId="182" fontId="7" fillId="0" borderId="0" xfId="0" applyNumberFormat="1" applyFont="1" applyFill="1" applyAlignment="1" applyProtection="1">
      <alignment horizontal="center"/>
    </xf>
    <xf numFmtId="0" fontId="10" fillId="2" borderId="0" xfId="2" applyFont="1" applyFill="1" applyBorder="1" applyAlignment="1" applyProtection="1">
      <alignment horizontal="center" vertical="center"/>
    </xf>
    <xf numFmtId="184" fontId="7" fillId="0" borderId="0" xfId="0" applyNumberFormat="1" applyFont="1" applyAlignment="1" applyProtection="1">
      <alignment horizontal="center" vertical="center"/>
    </xf>
    <xf numFmtId="179" fontId="7" fillId="0" borderId="0" xfId="0" applyNumberFormat="1" applyFont="1" applyAlignment="1" applyProtection="1">
      <alignment horizontal="center" vertical="center"/>
    </xf>
    <xf numFmtId="183" fontId="7" fillId="0" borderId="0" xfId="0" applyNumberFormat="1" applyFont="1" applyFill="1" applyAlignment="1" applyProtection="1">
      <alignment horizontal="center" vertical="center"/>
    </xf>
    <xf numFmtId="179" fontId="7" fillId="0" borderId="0" xfId="0" applyNumberFormat="1" applyFont="1" applyFill="1" applyAlignment="1" applyProtection="1">
      <alignment horizontal="center" vertical="center"/>
    </xf>
    <xf numFmtId="0" fontId="7" fillId="0" borderId="0" xfId="0" applyFont="1" applyFill="1" applyAlignment="1" applyProtection="1">
      <alignment horizontal="center"/>
    </xf>
    <xf numFmtId="0" fontId="7" fillId="0" borderId="0" xfId="0" applyFont="1" applyAlignment="1" applyProtection="1">
      <alignment horizontal="center"/>
    </xf>
    <xf numFmtId="0" fontId="10" fillId="5" borderId="12" xfId="0" applyFont="1" applyFill="1" applyBorder="1" applyAlignment="1" applyProtection="1">
      <alignment horizontal="center" vertical="center" shrinkToFit="1"/>
    </xf>
    <xf numFmtId="0" fontId="10" fillId="5" borderId="21"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9" fillId="5" borderId="0" xfId="0" applyNumberFormat="1" applyFont="1" applyFill="1" applyBorder="1" applyAlignment="1" applyProtection="1">
      <alignment vertical="center"/>
    </xf>
    <xf numFmtId="0" fontId="9" fillId="5" borderId="0" xfId="0" applyNumberFormat="1" applyFont="1" applyFill="1" applyBorder="1" applyAlignment="1" applyProtection="1">
      <alignment horizontal="center" vertical="center"/>
    </xf>
    <xf numFmtId="0" fontId="9" fillId="5" borderId="0" xfId="0" applyNumberFormat="1" applyFont="1" applyFill="1" applyBorder="1" applyProtection="1"/>
    <xf numFmtId="0" fontId="19" fillId="5" borderId="0" xfId="0" applyFont="1" applyFill="1" applyBorder="1" applyAlignment="1" applyProtection="1">
      <alignment horizontal="center" vertical="center" textRotation="255"/>
    </xf>
    <xf numFmtId="0" fontId="9" fillId="5" borderId="0" xfId="0" applyFont="1" applyFill="1" applyBorder="1" applyAlignment="1" applyProtection="1">
      <alignment horizontal="center" vertical="center"/>
    </xf>
    <xf numFmtId="0" fontId="11" fillId="5" borderId="0" xfId="0" applyNumberFormat="1" applyFont="1" applyFill="1" applyBorder="1" applyAlignment="1" applyProtection="1">
      <alignment horizontal="center" vertical="center"/>
    </xf>
    <xf numFmtId="0" fontId="18" fillId="0" borderId="0" xfId="0" applyFont="1" applyFill="1" applyAlignment="1" applyProtection="1"/>
    <xf numFmtId="0" fontId="12" fillId="5" borderId="0" xfId="0" applyFont="1" applyFill="1" applyBorder="1" applyAlignment="1" applyProtection="1">
      <alignment horizontal="center" vertical="center" textRotation="255"/>
    </xf>
    <xf numFmtId="0" fontId="7" fillId="5" borderId="21" xfId="0" applyFont="1" applyFill="1" applyBorder="1" applyAlignment="1" applyProtection="1">
      <alignment vertical="center"/>
    </xf>
    <xf numFmtId="0" fontId="7" fillId="5" borderId="21" xfId="0" applyFont="1" applyFill="1" applyBorder="1" applyAlignment="1" applyProtection="1">
      <alignment horizontal="center"/>
    </xf>
    <xf numFmtId="0" fontId="10" fillId="5" borderId="21" xfId="0" applyFont="1" applyFill="1" applyBorder="1" applyAlignment="1" applyProtection="1">
      <alignment horizontal="center" vertical="center" shrinkToFit="1"/>
    </xf>
    <xf numFmtId="0" fontId="10" fillId="5" borderId="21" xfId="0" applyNumberFormat="1" applyFont="1" applyFill="1" applyBorder="1" applyAlignment="1" applyProtection="1">
      <alignment horizontal="center" vertical="center" shrinkToFit="1"/>
    </xf>
    <xf numFmtId="0" fontId="7" fillId="5" borderId="21" xfId="0" applyFont="1" applyFill="1" applyBorder="1" applyAlignment="1" applyProtection="1">
      <alignment horizontal="center" vertical="center"/>
    </xf>
    <xf numFmtId="0" fontId="7" fillId="0" borderId="14" xfId="0" applyFont="1" applyFill="1" applyBorder="1" applyProtection="1"/>
    <xf numFmtId="0" fontId="7" fillId="0" borderId="14" xfId="0" applyFont="1" applyBorder="1" applyProtection="1"/>
    <xf numFmtId="182" fontId="7" fillId="0" borderId="14" xfId="0" applyNumberFormat="1" applyFont="1" applyBorder="1" applyProtection="1"/>
    <xf numFmtId="179" fontId="7" fillId="0" borderId="0" xfId="0" applyNumberFormat="1" applyFont="1" applyFill="1" applyBorder="1" applyProtection="1"/>
    <xf numFmtId="179" fontId="7" fillId="0" borderId="14" xfId="0" applyNumberFormat="1" applyFont="1" applyFill="1" applyBorder="1" applyProtection="1"/>
    <xf numFmtId="184" fontId="7" fillId="0" borderId="14" xfId="0" applyNumberFormat="1" applyFont="1" applyBorder="1" applyAlignment="1" applyProtection="1">
      <alignment horizontal="center" vertical="center"/>
    </xf>
    <xf numFmtId="0" fontId="7" fillId="0" borderId="14" xfId="0" applyFont="1" applyFill="1" applyBorder="1" applyAlignment="1" applyProtection="1">
      <alignment horizontal="center"/>
    </xf>
    <xf numFmtId="0" fontId="7" fillId="0" borderId="14" xfId="0" applyFont="1" applyBorder="1" applyAlignment="1" applyProtection="1">
      <alignment horizontal="center"/>
    </xf>
    <xf numFmtId="182" fontId="7" fillId="0" borderId="14" xfId="0" applyNumberFormat="1" applyFont="1" applyBorder="1" applyAlignment="1" applyProtection="1">
      <alignment horizontal="center"/>
    </xf>
    <xf numFmtId="183" fontId="7" fillId="0" borderId="0" xfId="0" applyNumberFormat="1" applyFont="1" applyProtection="1"/>
    <xf numFmtId="0" fontId="7" fillId="0" borderId="0" xfId="0" applyFont="1" applyAlignment="1" applyProtection="1">
      <alignment horizontal="center" vertical="center"/>
    </xf>
    <xf numFmtId="0" fontId="10" fillId="5" borderId="0" xfId="0" applyFont="1" applyFill="1" applyAlignment="1" applyProtection="1">
      <alignment horizontal="center" vertical="center" wrapText="1"/>
    </xf>
    <xf numFmtId="0" fontId="10" fillId="5" borderId="0" xfId="0" applyFont="1" applyFill="1" applyAlignment="1" applyProtection="1">
      <alignment horizontal="left" vertical="center"/>
    </xf>
    <xf numFmtId="0" fontId="10" fillId="5" borderId="0" xfId="0" applyFont="1" applyFill="1" applyAlignment="1" applyProtection="1">
      <alignment horizontal="center" vertical="center"/>
    </xf>
    <xf numFmtId="0" fontId="7" fillId="5" borderId="0" xfId="0" applyFont="1" applyFill="1" applyAlignment="1" applyProtection="1">
      <alignment horizontal="center" vertical="center"/>
    </xf>
    <xf numFmtId="0" fontId="7" fillId="5" borderId="12" xfId="0" applyFont="1" applyFill="1" applyBorder="1" applyAlignment="1" applyProtection="1">
      <alignment horizontal="center" vertical="center"/>
    </xf>
    <xf numFmtId="183" fontId="7" fillId="0" borderId="0" xfId="0" applyNumberFormat="1" applyFont="1" applyAlignment="1" applyProtection="1">
      <alignment horizontal="center"/>
    </xf>
    <xf numFmtId="38" fontId="10" fillId="5" borderId="0" xfId="1" applyFont="1" applyFill="1" applyBorder="1" applyAlignment="1" applyProtection="1">
      <alignment vertical="center"/>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6" fillId="5" borderId="11" xfId="0" applyFont="1" applyFill="1" applyBorder="1" applyAlignment="1" applyProtection="1">
      <alignment horizontal="center" vertical="center" wrapText="1"/>
    </xf>
    <xf numFmtId="179" fontId="7" fillId="5" borderId="12" xfId="0" applyNumberFormat="1" applyFont="1" applyFill="1" applyBorder="1" applyAlignment="1" applyProtection="1">
      <alignment horizontal="center" vertical="center"/>
    </xf>
    <xf numFmtId="179" fontId="7" fillId="5" borderId="0" xfId="0" applyNumberFormat="1" applyFont="1" applyFill="1" applyAlignment="1" applyProtection="1">
      <alignment horizontal="center" vertical="center"/>
    </xf>
    <xf numFmtId="0" fontId="7" fillId="0" borderId="0" xfId="0" applyFont="1" applyFill="1" applyAlignment="1" applyProtection="1">
      <alignment horizontal="center"/>
    </xf>
    <xf numFmtId="0" fontId="7" fillId="0" borderId="0" xfId="0" applyFont="1" applyAlignment="1" applyProtection="1">
      <alignment horizontal="center"/>
    </xf>
    <xf numFmtId="179" fontId="7" fillId="0" borderId="0" xfId="0" applyNumberFormat="1" applyFont="1" applyAlignment="1" applyProtection="1">
      <alignment horizontal="center" vertical="center"/>
    </xf>
    <xf numFmtId="0" fontId="19" fillId="5" borderId="12" xfId="0" applyFont="1" applyFill="1" applyBorder="1" applyAlignment="1" applyProtection="1">
      <alignment vertical="center"/>
    </xf>
    <xf numFmtId="0" fontId="19" fillId="5" borderId="0" xfId="0" applyFont="1" applyFill="1" applyBorder="1" applyAlignment="1" applyProtection="1">
      <alignment vertical="center"/>
    </xf>
    <xf numFmtId="0" fontId="7" fillId="0" borderId="0" xfId="0" applyFont="1" applyAlignment="1" applyProtection="1">
      <alignment horizont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4" fillId="0" borderId="34" xfId="0" applyFont="1" applyBorder="1" applyAlignment="1">
      <alignment horizontal="center" vertical="center"/>
    </xf>
    <xf numFmtId="0" fontId="24" fillId="0" borderId="89" xfId="0" applyFont="1" applyBorder="1" applyAlignment="1">
      <alignment horizontal="center" vertical="center"/>
    </xf>
    <xf numFmtId="0" fontId="24" fillId="0" borderId="40" xfId="0" applyFont="1" applyBorder="1" applyAlignment="1">
      <alignment horizontal="center" vertical="center"/>
    </xf>
    <xf numFmtId="0" fontId="21" fillId="8" borderId="90" xfId="0" applyFont="1" applyFill="1" applyBorder="1" applyAlignment="1">
      <alignment horizontal="center" vertical="center"/>
    </xf>
    <xf numFmtId="0" fontId="21" fillId="8" borderId="91" xfId="0" applyFont="1" applyFill="1" applyBorder="1" applyAlignment="1">
      <alignment horizontal="center" vertical="center"/>
    </xf>
    <xf numFmtId="0" fontId="21" fillId="8" borderId="93" xfId="0" applyFont="1" applyFill="1" applyBorder="1" applyAlignment="1">
      <alignment horizontal="center" vertical="center"/>
    </xf>
    <xf numFmtId="0" fontId="21" fillId="8" borderId="94" xfId="0" applyFont="1" applyFill="1" applyBorder="1" applyAlignment="1">
      <alignment horizontal="center" vertical="center"/>
    </xf>
    <xf numFmtId="0" fontId="21" fillId="8" borderId="97" xfId="0" applyFont="1" applyFill="1" applyBorder="1" applyAlignment="1">
      <alignment horizontal="center" vertical="center"/>
    </xf>
    <xf numFmtId="0" fontId="21" fillId="8" borderId="98" xfId="0" applyFont="1" applyFill="1" applyBorder="1" applyAlignment="1">
      <alignment horizontal="center" vertical="center"/>
    </xf>
    <xf numFmtId="0" fontId="21" fillId="8" borderId="100" xfId="0" applyFont="1" applyFill="1" applyBorder="1" applyAlignment="1">
      <alignment horizontal="center" vertical="center"/>
    </xf>
    <xf numFmtId="0" fontId="21" fillId="8" borderId="101" xfId="0" applyFont="1" applyFill="1" applyBorder="1" applyAlignment="1">
      <alignment horizontal="center" vertical="center"/>
    </xf>
    <xf numFmtId="0" fontId="21" fillId="0" borderId="90" xfId="0" applyFont="1" applyBorder="1" applyAlignment="1">
      <alignment horizontal="center" vertical="center"/>
    </xf>
    <xf numFmtId="0" fontId="21" fillId="0" borderId="91" xfId="0" applyFont="1" applyBorder="1" applyAlignment="1">
      <alignment horizontal="center" vertical="center"/>
    </xf>
    <xf numFmtId="38" fontId="21" fillId="9" borderId="104" xfId="1" applyFont="1" applyFill="1" applyBorder="1" applyAlignment="1">
      <alignment vertical="center"/>
    </xf>
    <xf numFmtId="38" fontId="25" fillId="9" borderId="1" xfId="1" applyFont="1" applyFill="1" applyBorder="1" applyAlignment="1">
      <alignment vertical="center"/>
    </xf>
    <xf numFmtId="38" fontId="25" fillId="9" borderId="105" xfId="1" applyFont="1" applyFill="1" applyBorder="1" applyAlignment="1">
      <alignment vertical="center"/>
    </xf>
    <xf numFmtId="0" fontId="21" fillId="0" borderId="97" xfId="0" applyFont="1" applyBorder="1" applyAlignment="1">
      <alignment horizontal="center" vertical="center"/>
    </xf>
    <xf numFmtId="0" fontId="21" fillId="0" borderId="98" xfId="0" applyFont="1" applyBorder="1" applyAlignment="1">
      <alignment horizontal="center" vertical="center"/>
    </xf>
    <xf numFmtId="38" fontId="21" fillId="9" borderId="106" xfId="1" applyFont="1" applyFill="1" applyBorder="1" applyAlignment="1">
      <alignment vertical="center"/>
    </xf>
    <xf numFmtId="0" fontId="21" fillId="0" borderId="100" xfId="0" applyFont="1" applyBorder="1" applyAlignment="1">
      <alignment horizontal="center" vertical="center"/>
    </xf>
    <xf numFmtId="0" fontId="21" fillId="0" borderId="101" xfId="0" applyFont="1" applyBorder="1" applyAlignment="1">
      <alignment horizontal="center" vertical="center"/>
    </xf>
    <xf numFmtId="38" fontId="21" fillId="9" borderId="107" xfId="1" applyFont="1" applyFill="1" applyBorder="1" applyAlignment="1">
      <alignment vertical="center"/>
    </xf>
    <xf numFmtId="38" fontId="25" fillId="9" borderId="71" xfId="1" applyFont="1" applyFill="1" applyBorder="1" applyAlignment="1">
      <alignment vertical="center"/>
    </xf>
    <xf numFmtId="38" fontId="25" fillId="9" borderId="108" xfId="1" applyFont="1" applyFill="1" applyBorder="1" applyAlignment="1">
      <alignment vertical="center"/>
    </xf>
    <xf numFmtId="0" fontId="21" fillId="0" borderId="93" xfId="0" applyFont="1" applyBorder="1" applyAlignment="1">
      <alignment horizontal="center" vertical="center"/>
    </xf>
    <xf numFmtId="0" fontId="21" fillId="0" borderId="94" xfId="0" applyFont="1" applyBorder="1" applyAlignment="1">
      <alignment horizontal="center" vertical="center"/>
    </xf>
    <xf numFmtId="38" fontId="21" fillId="9" borderId="69" xfId="1" applyFont="1" applyFill="1" applyBorder="1" applyAlignment="1">
      <alignment vertical="center"/>
    </xf>
    <xf numFmtId="38" fontId="21" fillId="9" borderId="109" xfId="1" applyFont="1" applyFill="1" applyBorder="1" applyAlignment="1">
      <alignment vertical="center"/>
    </xf>
    <xf numFmtId="38" fontId="21" fillId="9" borderId="17" xfId="1" applyFont="1" applyFill="1" applyBorder="1" applyAlignment="1">
      <alignment vertical="center"/>
    </xf>
    <xf numFmtId="38" fontId="21" fillId="9" borderId="110" xfId="1" applyFont="1" applyFill="1" applyBorder="1" applyAlignment="1">
      <alignment vertical="center"/>
    </xf>
    <xf numFmtId="0" fontId="21" fillId="0" borderId="111" xfId="0" applyFont="1" applyBorder="1" applyAlignment="1">
      <alignment horizontal="center" vertical="center"/>
    </xf>
    <xf numFmtId="0" fontId="21" fillId="0" borderId="112" xfId="0" applyFont="1" applyBorder="1" applyAlignment="1">
      <alignment horizontal="center" vertical="center"/>
    </xf>
    <xf numFmtId="38" fontId="21" fillId="9" borderId="71" xfId="1" applyFont="1" applyFill="1" applyBorder="1" applyAlignment="1">
      <alignment vertical="center"/>
    </xf>
    <xf numFmtId="38" fontId="21" fillId="9" borderId="108" xfId="1" applyFont="1" applyFill="1" applyBorder="1" applyAlignment="1">
      <alignment vertical="center"/>
    </xf>
    <xf numFmtId="38" fontId="21" fillId="9" borderId="113" xfId="1" applyFont="1" applyFill="1" applyBorder="1" applyAlignment="1">
      <alignment vertical="center"/>
    </xf>
    <xf numFmtId="0" fontId="21" fillId="0" borderId="114" xfId="0" applyFont="1" applyBorder="1" applyAlignment="1">
      <alignment horizontal="center" vertical="center"/>
    </xf>
    <xf numFmtId="0" fontId="21" fillId="0" borderId="115" xfId="0" applyFont="1" applyBorder="1" applyAlignment="1">
      <alignment horizontal="center" vertical="center"/>
    </xf>
    <xf numFmtId="38" fontId="21" fillId="9" borderId="40" xfId="1" applyFont="1" applyFill="1" applyBorder="1" applyAlignment="1">
      <alignment vertical="center"/>
    </xf>
    <xf numFmtId="38" fontId="21" fillId="9" borderId="118" xfId="1" applyFont="1" applyFill="1" applyBorder="1" applyAlignment="1">
      <alignment vertical="center"/>
    </xf>
    <xf numFmtId="38" fontId="21" fillId="9" borderId="119" xfId="1" applyFont="1" applyFill="1" applyBorder="1" applyAlignment="1">
      <alignment vertical="center"/>
    </xf>
    <xf numFmtId="0" fontId="7" fillId="0" borderId="0" xfId="0" applyFont="1" applyFill="1" applyAlignment="1" applyProtection="1">
      <alignment horizontal="center" vertical="center"/>
    </xf>
    <xf numFmtId="0" fontId="27" fillId="0" borderId="0" xfId="0" applyFont="1" applyAlignment="1">
      <alignment horizontal="center" vertical="center"/>
    </xf>
    <xf numFmtId="0" fontId="24" fillId="0" borderId="79" xfId="0" applyFont="1" applyBorder="1" applyAlignment="1">
      <alignment horizontal="center" vertical="center"/>
    </xf>
    <xf numFmtId="0" fontId="25" fillId="0" borderId="0" xfId="0" applyFont="1" applyAlignment="1">
      <alignment vertical="center"/>
    </xf>
    <xf numFmtId="38" fontId="7" fillId="9" borderId="109" xfId="1" applyFont="1" applyFill="1" applyBorder="1" applyAlignment="1">
      <alignment vertical="center"/>
    </xf>
    <xf numFmtId="38" fontId="7" fillId="9" borderId="110" xfId="1" applyFont="1" applyFill="1" applyBorder="1" applyAlignment="1">
      <alignment vertical="center"/>
    </xf>
    <xf numFmtId="38" fontId="7" fillId="9" borderId="108" xfId="1" applyFont="1" applyFill="1" applyBorder="1" applyAlignment="1">
      <alignment vertical="center"/>
    </xf>
    <xf numFmtId="38" fontId="7" fillId="9" borderId="119" xfId="1" applyFont="1" applyFill="1" applyBorder="1" applyAlignment="1">
      <alignment vertical="center"/>
    </xf>
    <xf numFmtId="0" fontId="21" fillId="0" borderId="122" xfId="0" applyFont="1" applyBorder="1" applyAlignment="1">
      <alignment horizontal="center" vertical="center"/>
    </xf>
    <xf numFmtId="0" fontId="21" fillId="0" borderId="123" xfId="0" applyFont="1" applyBorder="1" applyAlignment="1">
      <alignment horizontal="center" vertical="center"/>
    </xf>
    <xf numFmtId="38" fontId="21" fillId="9" borderId="125" xfId="1" applyFont="1" applyFill="1" applyBorder="1" applyAlignment="1">
      <alignment vertical="center"/>
    </xf>
    <xf numFmtId="38" fontId="21" fillId="9" borderId="124" xfId="1" applyFont="1" applyFill="1" applyBorder="1" applyAlignment="1">
      <alignment vertical="center"/>
    </xf>
    <xf numFmtId="0" fontId="10" fillId="2" borderId="28"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20" xfId="2" applyFont="1" applyFill="1" applyBorder="1" applyAlignment="1" applyProtection="1">
      <alignment horizontal="center" vertical="center"/>
    </xf>
    <xf numFmtId="0" fontId="10" fillId="2" borderId="5" xfId="2" applyFont="1" applyFill="1" applyBorder="1" applyAlignment="1" applyProtection="1">
      <alignment horizontal="center" vertical="center"/>
    </xf>
    <xf numFmtId="0" fontId="10" fillId="2" borderId="10" xfId="2" applyFont="1" applyFill="1" applyBorder="1" applyAlignment="1" applyProtection="1">
      <alignment horizontal="center" vertical="center"/>
    </xf>
    <xf numFmtId="0" fontId="10" fillId="2" borderId="19" xfId="2" applyFont="1" applyFill="1" applyBorder="1" applyAlignment="1" applyProtection="1">
      <alignment horizontal="center" vertical="center"/>
    </xf>
    <xf numFmtId="0" fontId="10" fillId="2" borderId="21" xfId="2" applyFont="1" applyFill="1" applyBorder="1" applyAlignment="1" applyProtection="1">
      <alignment horizontal="center" vertical="center"/>
    </xf>
    <xf numFmtId="0" fontId="11" fillId="3" borderId="5" xfId="2" applyFont="1" applyFill="1" applyBorder="1" applyAlignment="1" applyProtection="1">
      <alignment horizontal="center" vertical="center"/>
      <protection locked="0"/>
    </xf>
    <xf numFmtId="0" fontId="11" fillId="3" borderId="10"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19" xfId="2" applyFont="1" applyFill="1" applyBorder="1" applyAlignment="1" applyProtection="1">
      <alignment horizontal="center" vertical="center"/>
      <protection locked="0"/>
    </xf>
    <xf numFmtId="0" fontId="11" fillId="3" borderId="21" xfId="2" applyFont="1" applyFill="1" applyBorder="1" applyAlignment="1" applyProtection="1">
      <alignment horizontal="center" vertical="center"/>
      <protection locked="0"/>
    </xf>
    <xf numFmtId="0" fontId="11" fillId="3" borderId="20" xfId="2" applyFont="1" applyFill="1" applyBorder="1" applyAlignment="1" applyProtection="1">
      <alignment horizontal="center" vertical="center"/>
      <protection locked="0"/>
    </xf>
    <xf numFmtId="0" fontId="10" fillId="2" borderId="8" xfId="2" applyFont="1" applyFill="1" applyBorder="1" applyAlignment="1" applyProtection="1">
      <alignment horizontal="center" vertical="center"/>
    </xf>
    <xf numFmtId="0" fontId="10" fillId="2" borderId="23" xfId="2" applyFont="1" applyFill="1" applyBorder="1" applyAlignment="1" applyProtection="1">
      <alignment horizontal="center" vertical="center"/>
    </xf>
    <xf numFmtId="0" fontId="11" fillId="3" borderId="27" xfId="2" applyFont="1" applyFill="1" applyBorder="1" applyAlignment="1" applyProtection="1">
      <alignment horizontal="center" vertical="center"/>
      <protection locked="0"/>
    </xf>
    <xf numFmtId="0" fontId="11" fillId="3" borderId="29" xfId="2" applyFont="1" applyFill="1" applyBorder="1" applyAlignment="1" applyProtection="1">
      <alignment horizontal="center" vertical="center"/>
      <protection locked="0"/>
    </xf>
    <xf numFmtId="0" fontId="12" fillId="2" borderId="21" xfId="2" applyFont="1" applyFill="1" applyBorder="1" applyAlignment="1" applyProtection="1">
      <alignment horizontal="center" vertical="center"/>
    </xf>
    <xf numFmtId="0" fontId="9" fillId="2" borderId="0" xfId="2" applyFont="1" applyFill="1" applyBorder="1" applyAlignment="1" applyProtection="1">
      <alignment horizontal="center" vertical="center"/>
    </xf>
    <xf numFmtId="0" fontId="10" fillId="2" borderId="0" xfId="2" applyFont="1" applyFill="1" applyBorder="1" applyAlignment="1" applyProtection="1">
      <alignment horizontal="center" vertical="center"/>
    </xf>
    <xf numFmtId="0" fontId="8" fillId="2" borderId="0" xfId="2" applyFont="1" applyFill="1" applyBorder="1" applyAlignment="1" applyProtection="1">
      <alignment horizontal="center" vertical="center" wrapText="1"/>
    </xf>
    <xf numFmtId="0" fontId="10" fillId="3" borderId="5" xfId="2" applyFont="1" applyFill="1" applyBorder="1" applyAlignment="1" applyProtection="1">
      <alignment horizontal="center" vertical="center"/>
      <protection locked="0"/>
    </xf>
    <xf numFmtId="0" fontId="10" fillId="3" borderId="10" xfId="2" applyFont="1" applyFill="1" applyBorder="1" applyAlignment="1" applyProtection="1">
      <alignment horizontal="center" vertical="center"/>
      <protection locked="0"/>
    </xf>
    <xf numFmtId="0" fontId="10" fillId="3" borderId="6" xfId="2" applyFont="1" applyFill="1" applyBorder="1" applyAlignment="1" applyProtection="1">
      <alignment horizontal="center" vertical="center"/>
      <protection locked="0"/>
    </xf>
    <xf numFmtId="0" fontId="10" fillId="3" borderId="47" xfId="2" applyFont="1" applyFill="1" applyBorder="1" applyAlignment="1" applyProtection="1">
      <alignment horizontal="center" vertical="center"/>
      <protection locked="0"/>
    </xf>
    <xf numFmtId="0" fontId="10" fillId="3" borderId="1" xfId="2" applyFont="1" applyFill="1" applyBorder="1" applyAlignment="1" applyProtection="1">
      <alignment horizontal="center" vertical="center"/>
      <protection locked="0"/>
    </xf>
    <xf numFmtId="0" fontId="10" fillId="3" borderId="48" xfId="2" applyFont="1" applyFill="1" applyBorder="1" applyAlignment="1" applyProtection="1">
      <alignment horizontal="center" vertical="center"/>
      <protection locked="0"/>
    </xf>
    <xf numFmtId="0" fontId="10" fillId="5" borderId="0" xfId="2" applyFont="1" applyFill="1" applyBorder="1" applyAlignment="1" applyProtection="1">
      <alignment horizontal="center" vertical="center"/>
    </xf>
    <xf numFmtId="0" fontId="10" fillId="0" borderId="0" xfId="2" applyFont="1" applyFill="1" applyBorder="1" applyAlignment="1" applyProtection="1">
      <alignment horizontal="center" vertical="center"/>
    </xf>
    <xf numFmtId="0" fontId="10" fillId="2" borderId="27" xfId="2" applyFont="1" applyFill="1" applyBorder="1" applyAlignment="1" applyProtection="1">
      <alignment horizontal="center" vertical="center"/>
    </xf>
    <xf numFmtId="0" fontId="10" fillId="2" borderId="29" xfId="2" applyFont="1" applyFill="1" applyBorder="1" applyAlignment="1" applyProtection="1">
      <alignment horizontal="center" vertical="center"/>
    </xf>
    <xf numFmtId="180" fontId="8" fillId="3" borderId="28" xfId="2" applyNumberFormat="1" applyFont="1" applyFill="1" applyBorder="1" applyAlignment="1" applyProtection="1">
      <alignment horizontal="center" vertical="center" wrapText="1"/>
      <protection locked="0"/>
    </xf>
    <xf numFmtId="180" fontId="8" fillId="3" borderId="10" xfId="2" applyNumberFormat="1" applyFont="1" applyFill="1" applyBorder="1" applyAlignment="1" applyProtection="1">
      <alignment horizontal="center" vertical="center" wrapText="1"/>
      <protection locked="0"/>
    </xf>
    <xf numFmtId="180" fontId="8" fillId="3" borderId="6" xfId="2" applyNumberFormat="1" applyFont="1" applyFill="1" applyBorder="1" applyAlignment="1" applyProtection="1">
      <alignment horizontal="center" vertical="center" wrapText="1"/>
      <protection locked="0"/>
    </xf>
    <xf numFmtId="180" fontId="8" fillId="3" borderId="30" xfId="2" applyNumberFormat="1" applyFont="1" applyFill="1" applyBorder="1" applyAlignment="1" applyProtection="1">
      <alignment horizontal="center" vertical="center" wrapText="1"/>
      <protection locked="0"/>
    </xf>
    <xf numFmtId="180" fontId="8" fillId="3" borderId="21" xfId="2" applyNumberFormat="1" applyFont="1" applyFill="1" applyBorder="1" applyAlignment="1" applyProtection="1">
      <alignment horizontal="center" vertical="center" wrapText="1"/>
      <protection locked="0"/>
    </xf>
    <xf numFmtId="180" fontId="8" fillId="3" borderId="20" xfId="2" applyNumberFormat="1" applyFont="1" applyFill="1" applyBorder="1" applyAlignment="1" applyProtection="1">
      <alignment horizontal="center" vertical="center" wrapText="1"/>
      <protection locked="0"/>
    </xf>
    <xf numFmtId="0" fontId="10" fillId="2" borderId="40" xfId="2" applyFont="1" applyFill="1" applyBorder="1" applyAlignment="1" applyProtection="1">
      <alignment horizontal="left" vertical="center" wrapText="1"/>
    </xf>
    <xf numFmtId="0" fontId="10" fillId="2" borderId="40" xfId="2" applyFont="1" applyFill="1" applyBorder="1" applyAlignment="1" applyProtection="1">
      <alignment horizontal="center" vertical="center" shrinkToFit="1"/>
    </xf>
    <xf numFmtId="0" fontId="11" fillId="3" borderId="28" xfId="2" applyFont="1" applyFill="1" applyBorder="1" applyAlignment="1" applyProtection="1">
      <alignment horizontal="center" vertical="center"/>
      <protection locked="0"/>
    </xf>
    <xf numFmtId="0" fontId="11" fillId="3" borderId="30" xfId="2" applyFont="1" applyFill="1" applyBorder="1" applyAlignment="1" applyProtection="1">
      <alignment horizontal="center" vertical="center"/>
      <protection locked="0"/>
    </xf>
    <xf numFmtId="0" fontId="10" fillId="2" borderId="40" xfId="2" applyFont="1" applyFill="1" applyBorder="1" applyAlignment="1" applyProtection="1">
      <alignment horizontal="center" vertical="center" wrapText="1"/>
    </xf>
    <xf numFmtId="0" fontId="10" fillId="3" borderId="31" xfId="2" applyFont="1" applyFill="1" applyBorder="1" applyAlignment="1" applyProtection="1">
      <alignment horizontal="center" vertical="center" shrinkToFit="1"/>
      <protection locked="0"/>
    </xf>
    <xf numFmtId="0" fontId="10" fillId="3" borderId="23" xfId="2" applyFont="1" applyFill="1" applyBorder="1" applyAlignment="1" applyProtection="1">
      <alignment horizontal="center" vertical="center" shrinkToFit="1"/>
      <protection locked="0"/>
    </xf>
    <xf numFmtId="0" fontId="10" fillId="3" borderId="24" xfId="2" applyFont="1" applyFill="1" applyBorder="1" applyAlignment="1" applyProtection="1">
      <alignment horizontal="center" vertical="center" shrinkToFit="1"/>
      <protection locked="0"/>
    </xf>
    <xf numFmtId="0" fontId="10" fillId="3" borderId="17" xfId="2" applyFont="1" applyFill="1" applyBorder="1" applyAlignment="1" applyProtection="1">
      <alignment horizontal="center" vertical="top"/>
      <protection locked="0"/>
    </xf>
    <xf numFmtId="0" fontId="10" fillId="3" borderId="18" xfId="2" applyFont="1" applyFill="1" applyBorder="1" applyAlignment="1" applyProtection="1">
      <alignment horizontal="center" vertical="top"/>
      <protection locked="0"/>
    </xf>
    <xf numFmtId="0" fontId="10" fillId="3" borderId="33" xfId="2" applyFont="1" applyFill="1" applyBorder="1" applyAlignment="1" applyProtection="1">
      <alignment horizontal="center" vertical="center" wrapText="1"/>
      <protection locked="0"/>
    </xf>
    <xf numFmtId="0" fontId="10" fillId="3" borderId="14" xfId="2" applyFont="1" applyFill="1" applyBorder="1" applyAlignment="1" applyProtection="1">
      <alignment horizontal="center" vertical="center" wrapText="1"/>
      <protection locked="0"/>
    </xf>
    <xf numFmtId="0" fontId="10" fillId="3" borderId="15" xfId="2" applyFont="1" applyFill="1" applyBorder="1" applyAlignment="1" applyProtection="1">
      <alignment horizontal="center" vertical="center" wrapText="1"/>
      <protection locked="0"/>
    </xf>
    <xf numFmtId="0" fontId="10" fillId="2" borderId="33" xfId="2" applyFont="1" applyFill="1" applyBorder="1" applyAlignment="1" applyProtection="1">
      <alignment horizontal="center" vertical="center" shrinkToFit="1"/>
    </xf>
    <xf numFmtId="0" fontId="10" fillId="2" borderId="15" xfId="2" applyFont="1" applyFill="1" applyBorder="1" applyAlignment="1" applyProtection="1">
      <alignment horizontal="center" vertical="center" shrinkToFit="1"/>
    </xf>
    <xf numFmtId="0" fontId="10" fillId="3" borderId="13" xfId="2" applyFont="1" applyFill="1" applyBorder="1" applyAlignment="1" applyProtection="1">
      <alignment horizontal="center" vertical="center" shrinkToFit="1"/>
      <protection locked="0"/>
    </xf>
    <xf numFmtId="0" fontId="10" fillId="3" borderId="14" xfId="2" applyFont="1" applyFill="1" applyBorder="1" applyAlignment="1" applyProtection="1">
      <alignment horizontal="center" vertical="center" shrinkToFit="1"/>
      <protection locked="0"/>
    </xf>
    <xf numFmtId="0" fontId="10" fillId="3" borderId="36" xfId="2" applyFont="1" applyFill="1" applyBorder="1" applyAlignment="1" applyProtection="1">
      <alignment horizontal="center" vertical="center" shrinkToFit="1"/>
      <protection locked="0"/>
    </xf>
    <xf numFmtId="0" fontId="10" fillId="5" borderId="13" xfId="0" applyFont="1" applyFill="1" applyBorder="1" applyAlignment="1" applyProtection="1">
      <alignment horizontal="center" vertical="center"/>
    </xf>
    <xf numFmtId="0" fontId="10" fillId="5" borderId="14" xfId="0" applyFont="1" applyFill="1" applyBorder="1" applyAlignment="1" applyProtection="1">
      <alignment horizontal="center" vertical="center"/>
    </xf>
    <xf numFmtId="0" fontId="11" fillId="5" borderId="14" xfId="0" applyFont="1" applyFill="1" applyBorder="1" applyAlignment="1" applyProtection="1">
      <alignment horizontal="center" vertical="center"/>
    </xf>
    <xf numFmtId="0" fontId="11" fillId="5" borderId="15" xfId="0" applyFont="1" applyFill="1" applyBorder="1" applyAlignment="1" applyProtection="1">
      <alignment horizontal="center" vertical="center"/>
    </xf>
    <xf numFmtId="0" fontId="11" fillId="3" borderId="14" xfId="0" applyFont="1" applyFill="1" applyBorder="1" applyAlignment="1" applyProtection="1">
      <alignment horizontal="center" vertical="center"/>
      <protection locked="0"/>
    </xf>
    <xf numFmtId="0" fontId="11" fillId="3" borderId="15" xfId="0" applyFont="1" applyFill="1" applyBorder="1" applyAlignment="1" applyProtection="1">
      <alignment horizontal="center" vertical="center"/>
      <protection locked="0"/>
    </xf>
    <xf numFmtId="0" fontId="10" fillId="5" borderId="13" xfId="0" applyFont="1" applyFill="1" applyBorder="1" applyAlignment="1" applyProtection="1">
      <alignment horizontal="center" vertical="center" wrapText="1"/>
    </xf>
    <xf numFmtId="0" fontId="10" fillId="5" borderId="14" xfId="0" applyFont="1" applyFill="1" applyBorder="1" applyAlignment="1" applyProtection="1">
      <alignment horizontal="center" vertical="center" wrapText="1"/>
    </xf>
    <xf numFmtId="0" fontId="10" fillId="5" borderId="22" xfId="0" applyFont="1" applyFill="1" applyBorder="1" applyAlignment="1" applyProtection="1">
      <alignment horizontal="center" vertical="center" wrapText="1"/>
    </xf>
    <xf numFmtId="0" fontId="10" fillId="5" borderId="23" xfId="0" applyFont="1" applyFill="1" applyBorder="1" applyAlignment="1" applyProtection="1">
      <alignment horizontal="center" vertical="center" wrapText="1"/>
    </xf>
    <xf numFmtId="0" fontId="11" fillId="5" borderId="14" xfId="0" applyFont="1" applyFill="1" applyBorder="1" applyAlignment="1" applyProtection="1">
      <alignment horizontal="center" vertical="center" wrapText="1"/>
    </xf>
    <xf numFmtId="0" fontId="11" fillId="5" borderId="15" xfId="0" applyFont="1" applyFill="1" applyBorder="1" applyAlignment="1" applyProtection="1">
      <alignment horizontal="center" vertical="center" wrapText="1"/>
    </xf>
    <xf numFmtId="0" fontId="11" fillId="5" borderId="23" xfId="0" applyFont="1" applyFill="1" applyBorder="1" applyAlignment="1" applyProtection="1">
      <alignment horizontal="center" vertical="center" wrapText="1"/>
    </xf>
    <xf numFmtId="0" fontId="11" fillId="5" borderId="56" xfId="0" applyFont="1" applyFill="1" applyBorder="1" applyAlignment="1" applyProtection="1">
      <alignment horizontal="center" vertical="center" wrapText="1"/>
    </xf>
    <xf numFmtId="0" fontId="10" fillId="5" borderId="67" xfId="0" applyFont="1" applyFill="1" applyBorder="1" applyAlignment="1" applyProtection="1">
      <alignment horizontal="center" vertical="center" wrapText="1"/>
    </xf>
    <xf numFmtId="0" fontId="10" fillId="5" borderId="64" xfId="0" applyFont="1" applyFill="1" applyBorder="1" applyAlignment="1" applyProtection="1">
      <alignment horizontal="center" vertical="center" wrapText="1"/>
    </xf>
    <xf numFmtId="38" fontId="11" fillId="3" borderId="2" xfId="1" applyFont="1" applyFill="1" applyBorder="1" applyAlignment="1" applyProtection="1">
      <alignment horizontal="center" vertical="center"/>
      <protection locked="0"/>
    </xf>
    <xf numFmtId="38" fontId="11" fillId="3" borderId="3" xfId="1" applyFont="1" applyFill="1" applyBorder="1" applyAlignment="1" applyProtection="1">
      <alignment horizontal="center" vertical="center"/>
      <protection locked="0"/>
    </xf>
    <xf numFmtId="38" fontId="11" fillId="3" borderId="4" xfId="1" applyFont="1" applyFill="1" applyBorder="1" applyAlignment="1" applyProtection="1">
      <alignment horizontal="center" vertical="center"/>
      <protection locked="0"/>
    </xf>
    <xf numFmtId="38" fontId="11" fillId="3" borderId="30" xfId="1" applyFont="1" applyFill="1" applyBorder="1" applyAlignment="1" applyProtection="1">
      <alignment horizontal="center" vertical="center"/>
      <protection locked="0"/>
    </xf>
    <xf numFmtId="38" fontId="11" fillId="3" borderId="21" xfId="1" applyFont="1" applyFill="1" applyBorder="1" applyAlignment="1" applyProtection="1">
      <alignment horizontal="center" vertical="center"/>
      <protection locked="0"/>
    </xf>
    <xf numFmtId="38" fontId="11" fillId="3" borderId="29" xfId="1"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1" fillId="5" borderId="8"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9" xfId="0" applyFont="1" applyFill="1" applyBorder="1" applyAlignment="1" applyProtection="1">
      <alignment horizontal="center" vertical="center"/>
    </xf>
    <xf numFmtId="0" fontId="10" fillId="5" borderId="7" xfId="0" applyFont="1" applyFill="1" applyBorder="1" applyAlignment="1" applyProtection="1">
      <alignment horizontal="center" vertical="center"/>
    </xf>
    <xf numFmtId="49" fontId="11" fillId="3" borderId="8" xfId="0" applyNumberFormat="1" applyFont="1" applyFill="1" applyBorder="1" applyAlignment="1" applyProtection="1">
      <alignment horizontal="center" vertical="center"/>
      <protection locked="0"/>
    </xf>
    <xf numFmtId="49" fontId="11" fillId="3" borderId="9" xfId="0" applyNumberFormat="1" applyFont="1" applyFill="1" applyBorder="1" applyAlignment="1" applyProtection="1">
      <alignment horizontal="center" vertical="center"/>
      <protection locked="0"/>
    </xf>
    <xf numFmtId="0" fontId="10" fillId="3" borderId="61" xfId="0" applyNumberFormat="1" applyFont="1" applyFill="1" applyBorder="1" applyAlignment="1" applyProtection="1">
      <alignment horizontal="center" vertical="center"/>
      <protection locked="0"/>
    </xf>
    <xf numFmtId="0" fontId="10" fillId="3" borderId="45" xfId="0" applyNumberFormat="1" applyFont="1" applyFill="1" applyBorder="1" applyAlignment="1" applyProtection="1">
      <alignment horizontal="center" vertical="center"/>
      <protection locked="0"/>
    </xf>
    <xf numFmtId="0" fontId="10" fillId="3" borderId="42" xfId="0" applyNumberFormat="1" applyFont="1" applyFill="1" applyBorder="1" applyAlignment="1" applyProtection="1">
      <alignment horizontal="center" vertical="center"/>
      <protection locked="0"/>
    </xf>
    <xf numFmtId="0" fontId="10" fillId="3" borderId="43" xfId="0" applyNumberFormat="1" applyFont="1" applyFill="1" applyBorder="1" applyAlignment="1" applyProtection="1">
      <alignment horizontal="center" vertical="center"/>
      <protection locked="0"/>
    </xf>
    <xf numFmtId="0" fontId="10" fillId="5" borderId="45" xfId="0" applyFont="1" applyFill="1" applyBorder="1" applyAlignment="1" applyProtection="1">
      <alignment horizontal="center" vertical="center" shrinkToFit="1"/>
    </xf>
    <xf numFmtId="0" fontId="10" fillId="5" borderId="46" xfId="0" applyFont="1" applyFill="1" applyBorder="1" applyAlignment="1" applyProtection="1">
      <alignment horizontal="center" vertical="center" shrinkToFit="1"/>
    </xf>
    <xf numFmtId="0" fontId="10" fillId="5" borderId="43" xfId="0" applyFont="1" applyFill="1" applyBorder="1" applyAlignment="1" applyProtection="1">
      <alignment horizontal="center" vertical="center" shrinkToFit="1"/>
    </xf>
    <xf numFmtId="0" fontId="10" fillId="5" borderId="44" xfId="0" applyFont="1" applyFill="1" applyBorder="1" applyAlignment="1" applyProtection="1">
      <alignment horizontal="center" vertical="center" shrinkToFit="1"/>
    </xf>
    <xf numFmtId="0" fontId="10" fillId="3" borderId="11" xfId="0" applyNumberFormat="1" applyFont="1" applyFill="1" applyBorder="1" applyAlignment="1" applyProtection="1">
      <alignment horizontal="center" vertical="center" shrinkToFit="1"/>
      <protection locked="0"/>
    </xf>
    <xf numFmtId="0" fontId="10" fillId="3" borderId="62" xfId="0" applyNumberFormat="1" applyFont="1" applyFill="1" applyBorder="1" applyAlignment="1" applyProtection="1">
      <alignment horizontal="center" vertical="center" shrinkToFit="1"/>
      <protection locked="0"/>
    </xf>
    <xf numFmtId="0" fontId="10" fillId="3" borderId="50" xfId="0" applyNumberFormat="1" applyFont="1" applyFill="1" applyBorder="1" applyAlignment="1" applyProtection="1">
      <alignment horizontal="center" vertical="center" shrinkToFit="1"/>
      <protection locked="0"/>
    </xf>
    <xf numFmtId="0" fontId="10" fillId="3" borderId="58" xfId="0" applyNumberFormat="1" applyFont="1" applyFill="1" applyBorder="1" applyAlignment="1" applyProtection="1">
      <alignment horizontal="center" vertical="center" shrinkToFit="1"/>
      <protection locked="0"/>
    </xf>
    <xf numFmtId="0" fontId="11" fillId="0" borderId="45" xfId="0" applyNumberFormat="1" applyFont="1" applyFill="1" applyBorder="1" applyAlignment="1" applyProtection="1">
      <alignment horizontal="center" vertical="center" shrinkToFit="1"/>
    </xf>
    <xf numFmtId="0" fontId="11" fillId="0" borderId="43" xfId="0" applyNumberFormat="1" applyFont="1" applyFill="1" applyBorder="1" applyAlignment="1" applyProtection="1">
      <alignment horizontal="center" vertical="center" shrinkToFit="1"/>
    </xf>
    <xf numFmtId="0" fontId="10" fillId="3" borderId="63" xfId="0" applyNumberFormat="1" applyFont="1" applyFill="1" applyBorder="1" applyAlignment="1" applyProtection="1">
      <alignment horizontal="center" vertical="center" shrinkToFit="1"/>
      <protection locked="0"/>
    </xf>
    <xf numFmtId="0" fontId="10" fillId="3" borderId="57" xfId="0" applyNumberFormat="1" applyFont="1" applyFill="1" applyBorder="1" applyAlignment="1" applyProtection="1">
      <alignment horizontal="center" vertical="center" shrinkToFit="1"/>
      <protection locked="0"/>
    </xf>
    <xf numFmtId="0" fontId="9" fillId="5" borderId="5" xfId="0" applyFont="1" applyFill="1" applyBorder="1" applyAlignment="1" applyProtection="1">
      <alignment horizontal="center" vertical="center" wrapText="1" shrinkToFit="1"/>
    </xf>
    <xf numFmtId="0" fontId="9" fillId="5" borderId="10" xfId="0" applyFont="1" applyFill="1" applyBorder="1" applyAlignment="1" applyProtection="1">
      <alignment horizontal="center" vertical="center" wrapText="1" shrinkToFit="1"/>
    </xf>
    <xf numFmtId="0" fontId="9" fillId="5" borderId="6" xfId="0" applyFont="1" applyFill="1" applyBorder="1" applyAlignment="1" applyProtection="1">
      <alignment horizontal="center" vertical="center" wrapText="1" shrinkToFit="1"/>
    </xf>
    <xf numFmtId="0" fontId="9" fillId="5" borderId="11" xfId="0" applyFont="1" applyFill="1" applyBorder="1" applyAlignment="1" applyProtection="1">
      <alignment horizontal="center" vertical="center" wrapText="1" shrinkToFit="1"/>
    </xf>
    <xf numFmtId="0" fontId="9" fillId="5" borderId="0" xfId="0" applyFont="1" applyFill="1" applyBorder="1" applyAlignment="1" applyProtection="1">
      <alignment horizontal="center" vertical="center" wrapText="1" shrinkToFit="1"/>
    </xf>
    <xf numFmtId="0" fontId="9" fillId="5" borderId="12" xfId="0" applyFont="1" applyFill="1" applyBorder="1" applyAlignment="1" applyProtection="1">
      <alignment horizontal="center" vertical="center" wrapText="1" shrinkToFit="1"/>
    </xf>
    <xf numFmtId="0" fontId="9" fillId="5" borderId="19" xfId="0" applyFont="1" applyFill="1" applyBorder="1" applyAlignment="1" applyProtection="1">
      <alignment horizontal="center" vertical="center" wrapText="1" shrinkToFit="1"/>
    </xf>
    <xf numFmtId="0" fontId="9" fillId="5" borderId="21" xfId="0" applyFont="1" applyFill="1" applyBorder="1" applyAlignment="1" applyProtection="1">
      <alignment horizontal="center" vertical="center" wrapText="1" shrinkToFit="1"/>
    </xf>
    <xf numFmtId="0" fontId="9" fillId="5" borderId="20" xfId="0" applyFont="1" applyFill="1" applyBorder="1" applyAlignment="1" applyProtection="1">
      <alignment horizontal="center" vertical="center" wrapText="1" shrinkToFit="1"/>
    </xf>
    <xf numFmtId="0" fontId="17" fillId="5" borderId="10" xfId="0" applyFont="1" applyFill="1" applyBorder="1" applyAlignment="1" applyProtection="1">
      <alignment horizontal="center" vertical="center" shrinkToFit="1"/>
    </xf>
    <xf numFmtId="0" fontId="17" fillId="5" borderId="6" xfId="0" applyFont="1" applyFill="1" applyBorder="1" applyAlignment="1" applyProtection="1">
      <alignment horizontal="center" vertical="center" shrinkToFit="1"/>
    </xf>
    <xf numFmtId="0" fontId="17" fillId="5" borderId="0" xfId="0" applyFont="1" applyFill="1" applyBorder="1" applyAlignment="1" applyProtection="1">
      <alignment horizontal="center" vertical="center" shrinkToFit="1"/>
    </xf>
    <xf numFmtId="0" fontId="17" fillId="5" borderId="12" xfId="0" applyFont="1" applyFill="1" applyBorder="1" applyAlignment="1" applyProtection="1">
      <alignment horizontal="center" vertical="center" shrinkToFit="1"/>
    </xf>
    <xf numFmtId="0" fontId="17" fillId="5" borderId="21" xfId="0" applyFont="1" applyFill="1" applyBorder="1" applyAlignment="1" applyProtection="1">
      <alignment horizontal="center" vertical="center" shrinkToFit="1"/>
    </xf>
    <xf numFmtId="0" fontId="17" fillId="5" borderId="20" xfId="0" applyFont="1" applyFill="1" applyBorder="1" applyAlignment="1" applyProtection="1">
      <alignment horizontal="center" vertical="center" shrinkToFit="1"/>
    </xf>
    <xf numFmtId="0" fontId="10" fillId="5" borderId="75" xfId="0" applyFont="1" applyFill="1" applyBorder="1" applyAlignment="1" applyProtection="1">
      <alignment horizontal="center" vertical="center"/>
    </xf>
    <xf numFmtId="0" fontId="10" fillId="5" borderId="4" xfId="0" applyFont="1" applyFill="1" applyBorder="1" applyAlignment="1" applyProtection="1">
      <alignment horizontal="center" vertical="center"/>
    </xf>
    <xf numFmtId="0" fontId="10" fillId="5" borderId="19" xfId="0" applyFont="1" applyFill="1" applyBorder="1" applyAlignment="1" applyProtection="1">
      <alignment horizontal="center" vertical="center"/>
    </xf>
    <xf numFmtId="0" fontId="10" fillId="5" borderId="29" xfId="0" applyFont="1" applyFill="1" applyBorder="1" applyAlignment="1" applyProtection="1">
      <alignment horizontal="center" vertical="center"/>
    </xf>
    <xf numFmtId="0" fontId="10" fillId="5" borderId="2"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30" xfId="0" applyFont="1" applyFill="1" applyBorder="1" applyAlignment="1" applyProtection="1">
      <alignment horizontal="center" vertical="center" wrapText="1"/>
    </xf>
    <xf numFmtId="0" fontId="10" fillId="5" borderId="29"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xf>
    <xf numFmtId="0" fontId="10" fillId="5" borderId="32" xfId="0" applyFont="1" applyFill="1" applyBorder="1" applyAlignment="1" applyProtection="1">
      <alignment horizontal="center" vertical="center"/>
    </xf>
    <xf numFmtId="0" fontId="10" fillId="5" borderId="30" xfId="0" applyFont="1" applyFill="1" applyBorder="1" applyAlignment="1" applyProtection="1">
      <alignment horizontal="center" vertical="center"/>
    </xf>
    <xf numFmtId="0" fontId="10" fillId="5" borderId="20" xfId="0" applyFont="1" applyFill="1" applyBorder="1" applyAlignment="1" applyProtection="1">
      <alignment horizontal="center" vertical="center"/>
    </xf>
    <xf numFmtId="0" fontId="6" fillId="5" borderId="2"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21" xfId="0" applyFont="1" applyFill="1" applyBorder="1" applyAlignment="1" applyProtection="1">
      <alignment horizontal="center" vertical="center" wrapText="1"/>
    </xf>
    <xf numFmtId="0" fontId="6" fillId="5" borderId="29"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32" xfId="0" applyFont="1" applyFill="1" applyBorder="1" applyAlignment="1" applyProtection="1">
      <alignment horizontal="center" vertical="center" wrapText="1"/>
    </xf>
    <xf numFmtId="0" fontId="10" fillId="5" borderId="21" xfId="0" applyFont="1" applyFill="1" applyBorder="1" applyAlignment="1" applyProtection="1">
      <alignment horizontal="center" vertical="center" wrapText="1"/>
    </xf>
    <xf numFmtId="0" fontId="10" fillId="5" borderId="20" xfId="0" applyFont="1" applyFill="1" applyBorder="1" applyAlignment="1" applyProtection="1">
      <alignment horizontal="center" vertical="center" wrapText="1"/>
    </xf>
    <xf numFmtId="176" fontId="10" fillId="5" borderId="7" xfId="0" applyNumberFormat="1" applyFont="1" applyFill="1" applyBorder="1" applyAlignment="1" applyProtection="1">
      <alignment horizontal="center" vertical="center"/>
    </xf>
    <xf numFmtId="176" fontId="10" fillId="5" borderId="8" xfId="0" applyNumberFormat="1" applyFont="1" applyFill="1" applyBorder="1" applyAlignment="1" applyProtection="1">
      <alignment horizontal="center" vertical="center"/>
    </xf>
    <xf numFmtId="176" fontId="10" fillId="5" borderId="13" xfId="0" applyNumberFormat="1" applyFont="1" applyFill="1" applyBorder="1" applyAlignment="1" applyProtection="1">
      <alignment horizontal="center" vertical="center"/>
    </xf>
    <xf numFmtId="176" fontId="10" fillId="5" borderId="14" xfId="0" applyNumberFormat="1" applyFont="1" applyFill="1" applyBorder="1" applyAlignment="1" applyProtection="1">
      <alignment horizontal="center" vertical="center"/>
    </xf>
    <xf numFmtId="176" fontId="10" fillId="5" borderId="22" xfId="0" applyNumberFormat="1" applyFont="1" applyFill="1" applyBorder="1" applyAlignment="1" applyProtection="1">
      <alignment horizontal="center" vertical="center"/>
    </xf>
    <xf numFmtId="176" fontId="10" fillId="5" borderId="23" xfId="0" applyNumberFormat="1" applyFont="1" applyFill="1" applyBorder="1" applyAlignment="1" applyProtection="1">
      <alignment horizontal="center" vertical="center"/>
    </xf>
    <xf numFmtId="0" fontId="10" fillId="5" borderId="8" xfId="0" applyFont="1" applyFill="1" applyBorder="1" applyAlignment="1" applyProtection="1">
      <alignment horizontal="center" vertical="center" shrinkToFit="1"/>
    </xf>
    <xf numFmtId="0" fontId="10" fillId="5" borderId="9" xfId="0" applyFont="1" applyFill="1" applyBorder="1" applyAlignment="1" applyProtection="1">
      <alignment horizontal="center" vertical="center" shrinkToFit="1"/>
    </xf>
    <xf numFmtId="0" fontId="10" fillId="5" borderId="14" xfId="0" applyFont="1" applyFill="1" applyBorder="1" applyAlignment="1" applyProtection="1">
      <alignment horizontal="center" vertical="center" shrinkToFit="1"/>
    </xf>
    <xf numFmtId="0" fontId="10" fillId="5" borderId="15" xfId="0" applyFont="1" applyFill="1" applyBorder="1" applyAlignment="1" applyProtection="1">
      <alignment horizontal="center" vertical="center" shrinkToFit="1"/>
    </xf>
    <xf numFmtId="0" fontId="10" fillId="5" borderId="23" xfId="0" applyFont="1" applyFill="1" applyBorder="1" applyAlignment="1" applyProtection="1">
      <alignment horizontal="center" vertical="center" shrinkToFit="1"/>
    </xf>
    <xf numFmtId="0" fontId="10" fillId="5" borderId="24" xfId="0" applyFont="1" applyFill="1" applyBorder="1" applyAlignment="1" applyProtection="1">
      <alignment horizontal="center" vertical="center" shrinkToFit="1"/>
    </xf>
    <xf numFmtId="0" fontId="10" fillId="5" borderId="7" xfId="0" applyFont="1" applyFill="1" applyBorder="1" applyAlignment="1" applyProtection="1">
      <alignment horizontal="center" vertical="center" shrinkToFit="1"/>
    </xf>
    <xf numFmtId="0" fontId="10" fillId="5" borderId="13" xfId="0" applyFont="1" applyFill="1" applyBorder="1" applyAlignment="1" applyProtection="1">
      <alignment horizontal="center" vertical="center" shrinkToFit="1"/>
    </xf>
    <xf numFmtId="0" fontId="10" fillId="5" borderId="5" xfId="0" applyFont="1" applyFill="1" applyBorder="1" applyAlignment="1" applyProtection="1">
      <alignment horizontal="center" vertical="center" shrinkToFit="1"/>
    </xf>
    <xf numFmtId="0" fontId="10" fillId="5" borderId="6" xfId="0" applyFont="1" applyFill="1" applyBorder="1" applyAlignment="1" applyProtection="1">
      <alignment horizontal="center" vertical="center" shrinkToFit="1"/>
    </xf>
    <xf numFmtId="0" fontId="10" fillId="5" borderId="11" xfId="0" applyFont="1" applyFill="1" applyBorder="1" applyAlignment="1" applyProtection="1">
      <alignment horizontal="center" vertical="center" shrinkToFit="1"/>
    </xf>
    <xf numFmtId="0" fontId="10" fillId="5" borderId="12" xfId="0" applyFont="1" applyFill="1" applyBorder="1" applyAlignment="1" applyProtection="1">
      <alignment horizontal="center" vertical="center" shrinkToFit="1"/>
    </xf>
    <xf numFmtId="0" fontId="10" fillId="5" borderId="19" xfId="0" applyFont="1" applyFill="1" applyBorder="1" applyAlignment="1" applyProtection="1">
      <alignment horizontal="center" vertical="center" shrinkToFit="1"/>
    </xf>
    <xf numFmtId="0" fontId="10" fillId="5" borderId="20" xfId="0" applyFont="1" applyFill="1" applyBorder="1" applyAlignment="1" applyProtection="1">
      <alignment horizontal="center" vertical="center" shrinkToFit="1"/>
    </xf>
    <xf numFmtId="0" fontId="10" fillId="5" borderId="68" xfId="0" applyFont="1" applyFill="1" applyBorder="1" applyAlignment="1" applyProtection="1">
      <alignment horizontal="center" vertical="center"/>
    </xf>
    <xf numFmtId="0" fontId="10" fillId="5" borderId="69" xfId="0" applyFont="1" applyFill="1" applyBorder="1" applyAlignment="1" applyProtection="1">
      <alignment horizontal="center" vertical="center"/>
    </xf>
    <xf numFmtId="0" fontId="10" fillId="5" borderId="74" xfId="0" applyFont="1" applyFill="1" applyBorder="1" applyAlignment="1" applyProtection="1">
      <alignment horizontal="center" vertical="center"/>
    </xf>
    <xf numFmtId="0" fontId="10" fillId="5" borderId="5" xfId="0" applyFont="1" applyFill="1" applyBorder="1" applyAlignment="1" applyProtection="1">
      <alignment horizontal="center" vertical="center"/>
    </xf>
    <xf numFmtId="0" fontId="10" fillId="5" borderId="10" xfId="0" applyFont="1" applyFill="1" applyBorder="1" applyAlignment="1" applyProtection="1">
      <alignment horizontal="center" vertical="center"/>
    </xf>
    <xf numFmtId="0" fontId="10" fillId="5" borderId="6" xfId="0"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10" fillId="5" borderId="12" xfId="0" applyFont="1" applyFill="1" applyBorder="1" applyAlignment="1" applyProtection="1">
      <alignment horizontal="center" vertical="center"/>
    </xf>
    <xf numFmtId="0" fontId="10" fillId="5" borderId="21" xfId="0" applyFont="1" applyFill="1" applyBorder="1" applyAlignment="1" applyProtection="1">
      <alignment horizontal="center" vertical="center"/>
    </xf>
    <xf numFmtId="0" fontId="12" fillId="5" borderId="5" xfId="0"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9"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wrapText="1"/>
    </xf>
    <xf numFmtId="178" fontId="16" fillId="0" borderId="6" xfId="0" applyNumberFormat="1" applyFont="1" applyFill="1" applyBorder="1" applyAlignment="1" applyProtection="1">
      <alignment horizontal="center" vertical="center" wrapText="1"/>
    </xf>
    <xf numFmtId="178" fontId="16" fillId="0" borderId="54" xfId="0" applyNumberFormat="1" applyFont="1" applyFill="1" applyBorder="1" applyAlignment="1" applyProtection="1">
      <alignment horizontal="center" vertical="center" wrapText="1"/>
    </xf>
    <xf numFmtId="178" fontId="16" fillId="0" borderId="51" xfId="0" applyNumberFormat="1" applyFont="1" applyFill="1" applyBorder="1" applyAlignment="1" applyProtection="1">
      <alignment horizontal="center" vertical="center" wrapText="1"/>
    </xf>
    <xf numFmtId="179" fontId="4" fillId="3" borderId="5" xfId="0" applyNumberFormat="1" applyFont="1" applyFill="1" applyBorder="1" applyAlignment="1" applyProtection="1">
      <alignment horizontal="center" vertical="center"/>
      <protection locked="0"/>
    </xf>
    <xf numFmtId="179" fontId="4" fillId="3" borderId="27" xfId="0" applyNumberFormat="1" applyFont="1" applyFill="1" applyBorder="1" applyAlignment="1" applyProtection="1">
      <alignment horizontal="center" vertical="center"/>
      <protection locked="0"/>
    </xf>
    <xf numFmtId="179" fontId="4" fillId="3" borderId="50" xfId="0" applyNumberFormat="1" applyFont="1" applyFill="1" applyBorder="1" applyAlignment="1" applyProtection="1">
      <alignment horizontal="center" vertical="center"/>
      <protection locked="0"/>
    </xf>
    <xf numFmtId="179" fontId="4" fillId="3" borderId="58" xfId="0" applyNumberFormat="1"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3" borderId="57" xfId="0"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protection locked="0"/>
    </xf>
    <xf numFmtId="179" fontId="15" fillId="0" borderId="52" xfId="0" applyNumberFormat="1" applyFont="1" applyFill="1" applyBorder="1" applyAlignment="1" applyProtection="1">
      <alignment horizontal="center" vertical="center" wrapText="1"/>
    </xf>
    <xf numFmtId="179" fontId="15" fillId="0" borderId="53" xfId="0" applyNumberFormat="1" applyFont="1" applyFill="1" applyBorder="1" applyAlignment="1" applyProtection="1">
      <alignment horizontal="center" vertical="center" wrapText="1"/>
    </xf>
    <xf numFmtId="179" fontId="15" fillId="0" borderId="55" xfId="0" applyNumberFormat="1" applyFont="1" applyFill="1" applyBorder="1" applyAlignment="1" applyProtection="1">
      <alignment horizontal="center" vertical="center" wrapText="1"/>
    </xf>
    <xf numFmtId="179" fontId="15" fillId="0" borderId="50" xfId="0" applyNumberFormat="1" applyFont="1" applyFill="1" applyBorder="1" applyAlignment="1" applyProtection="1">
      <alignment horizontal="center" vertical="center" wrapText="1"/>
    </xf>
    <xf numFmtId="179" fontId="15" fillId="0" borderId="54" xfId="0" applyNumberFormat="1" applyFont="1" applyFill="1" applyBorder="1" applyAlignment="1" applyProtection="1">
      <alignment horizontal="center" vertical="center" wrapText="1"/>
    </xf>
    <xf numFmtId="179" fontId="15" fillId="0" borderId="51" xfId="0" applyNumberFormat="1" applyFont="1" applyFill="1" applyBorder="1" applyAlignment="1" applyProtection="1">
      <alignment horizontal="center" vertical="center" wrapText="1"/>
    </xf>
    <xf numFmtId="183" fontId="7" fillId="0" borderId="0" xfId="0" applyNumberFormat="1" applyFont="1" applyFill="1" applyAlignment="1" applyProtection="1">
      <alignment horizontal="center" vertical="center"/>
    </xf>
    <xf numFmtId="18" fontId="7" fillId="0" borderId="0" xfId="0" applyNumberFormat="1" applyFont="1" applyFill="1" applyAlignment="1" applyProtection="1">
      <alignment horizontal="center" vertical="center"/>
    </xf>
    <xf numFmtId="179" fontId="10" fillId="2" borderId="52" xfId="0" applyNumberFormat="1" applyFont="1" applyFill="1" applyBorder="1" applyAlignment="1" applyProtection="1">
      <alignment horizontal="center" vertical="center"/>
    </xf>
    <xf numFmtId="179" fontId="10" fillId="2" borderId="55" xfId="0" applyNumberFormat="1" applyFont="1" applyFill="1" applyBorder="1" applyAlignment="1" applyProtection="1">
      <alignment horizontal="center" vertical="center"/>
    </xf>
    <xf numFmtId="179" fontId="10" fillId="2" borderId="50" xfId="0" applyNumberFormat="1" applyFont="1" applyFill="1" applyBorder="1" applyAlignment="1" applyProtection="1">
      <alignment horizontal="center" vertical="center"/>
    </xf>
    <xf numFmtId="179" fontId="10" fillId="2" borderId="51" xfId="0" applyNumberFormat="1" applyFont="1" applyFill="1" applyBorder="1" applyAlignment="1" applyProtection="1">
      <alignment horizontal="center" vertical="center"/>
    </xf>
    <xf numFmtId="0" fontId="4" fillId="3" borderId="60" xfId="0"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protection locked="0"/>
    </xf>
    <xf numFmtId="0" fontId="10" fillId="3" borderId="52" xfId="0" applyFont="1" applyFill="1" applyBorder="1" applyAlignment="1" applyProtection="1">
      <alignment horizontal="center" vertical="center"/>
      <protection locked="0"/>
    </xf>
    <xf numFmtId="0" fontId="10" fillId="3" borderId="53"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3" borderId="50" xfId="0" applyFont="1" applyFill="1" applyBorder="1" applyAlignment="1" applyProtection="1">
      <alignment horizontal="center" vertical="center"/>
      <protection locked="0"/>
    </xf>
    <xf numFmtId="0" fontId="10" fillId="3" borderId="54"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shrinkToFit="1"/>
    </xf>
    <xf numFmtId="0" fontId="7" fillId="0" borderId="0" xfId="0" applyFont="1" applyFill="1" applyAlignment="1" applyProtection="1">
      <alignment horizontal="center"/>
    </xf>
    <xf numFmtId="0" fontId="7" fillId="0" borderId="0" xfId="0" applyNumberFormat="1" applyFont="1" applyAlignment="1" applyProtection="1">
      <alignment horizontal="center" vertical="center"/>
    </xf>
    <xf numFmtId="182" fontId="7" fillId="0" borderId="0" xfId="0" applyNumberFormat="1" applyFont="1" applyAlignment="1" applyProtection="1">
      <alignment horizontal="center" vertical="center"/>
    </xf>
    <xf numFmtId="0" fontId="7" fillId="0" borderId="0" xfId="0" applyFont="1" applyAlignment="1" applyProtection="1">
      <alignment horizontal="center"/>
    </xf>
    <xf numFmtId="14" fontId="7" fillId="0" borderId="0" xfId="0" applyNumberFormat="1" applyFont="1" applyAlignment="1" applyProtection="1">
      <alignment horizontal="center" vertical="center"/>
    </xf>
    <xf numFmtId="179" fontId="7" fillId="0" borderId="0" xfId="0" applyNumberFormat="1" applyFont="1" applyAlignment="1" applyProtection="1">
      <alignment horizontal="center" vertical="center"/>
    </xf>
    <xf numFmtId="0" fontId="11" fillId="0" borderId="41" xfId="0" applyNumberFormat="1" applyFont="1" applyFill="1" applyBorder="1" applyAlignment="1" applyProtection="1">
      <alignment horizontal="center" vertical="center" shrinkToFit="1"/>
    </xf>
    <xf numFmtId="0" fontId="10" fillId="3" borderId="28" xfId="0" applyNumberFormat="1" applyFont="1" applyFill="1" applyBorder="1" applyAlignment="1" applyProtection="1">
      <alignment horizontal="center" vertical="center" shrinkToFit="1"/>
      <protection locked="0"/>
    </xf>
    <xf numFmtId="0" fontId="10" fillId="3" borderId="27" xfId="0" applyNumberFormat="1" applyFont="1" applyFill="1" applyBorder="1" applyAlignment="1" applyProtection="1">
      <alignment horizontal="center" vertical="center" shrinkToFit="1"/>
      <protection locked="0"/>
    </xf>
    <xf numFmtId="0" fontId="10" fillId="3" borderId="10" xfId="0" applyNumberFormat="1" applyFont="1" applyFill="1" applyBorder="1" applyAlignment="1" applyProtection="1">
      <alignment horizontal="center" vertical="center"/>
      <protection locked="0"/>
    </xf>
    <xf numFmtId="0" fontId="10" fillId="3" borderId="6" xfId="0" applyNumberFormat="1" applyFont="1" applyFill="1" applyBorder="1" applyAlignment="1" applyProtection="1">
      <alignment horizontal="center" vertical="center"/>
      <protection locked="0"/>
    </xf>
    <xf numFmtId="0" fontId="10" fillId="3" borderId="54" xfId="0" applyNumberFormat="1" applyFont="1" applyFill="1" applyBorder="1" applyAlignment="1" applyProtection="1">
      <alignment horizontal="center" vertical="center"/>
      <protection locked="0"/>
    </xf>
    <xf numFmtId="0" fontId="10" fillId="3" borderId="51" xfId="0" applyNumberFormat="1" applyFont="1" applyFill="1" applyBorder="1" applyAlignment="1" applyProtection="1">
      <alignment horizontal="center" vertical="center"/>
      <protection locked="0"/>
    </xf>
    <xf numFmtId="184" fontId="7" fillId="0" borderId="0" xfId="0" applyNumberFormat="1" applyFont="1" applyAlignment="1" applyProtection="1">
      <alignment horizontal="center" vertical="center"/>
    </xf>
    <xf numFmtId="0" fontId="7" fillId="0" borderId="0" xfId="0" applyNumberFormat="1" applyFont="1" applyFill="1" applyAlignment="1" applyProtection="1">
      <alignment horizontal="center" vertical="center"/>
    </xf>
    <xf numFmtId="179" fontId="7" fillId="0" borderId="0" xfId="0" applyNumberFormat="1" applyFont="1" applyFill="1" applyAlignment="1" applyProtection="1">
      <alignment horizontal="center" vertical="center"/>
    </xf>
    <xf numFmtId="0" fontId="4" fillId="3" borderId="6" xfId="0" applyFont="1" applyFill="1" applyBorder="1" applyAlignment="1" applyProtection="1">
      <alignment horizontal="center" vertical="center"/>
      <protection locked="0"/>
    </xf>
    <xf numFmtId="38" fontId="10" fillId="3" borderId="5" xfId="1" applyFont="1" applyFill="1" applyBorder="1" applyAlignment="1" applyProtection="1">
      <alignment horizontal="center" vertical="center"/>
      <protection locked="0"/>
    </xf>
    <xf numFmtId="38" fontId="10" fillId="3" borderId="10" xfId="1" applyFont="1" applyFill="1" applyBorder="1" applyAlignment="1" applyProtection="1">
      <alignment horizontal="center" vertical="center"/>
      <protection locked="0"/>
    </xf>
    <xf numFmtId="38" fontId="10" fillId="3" borderId="6" xfId="1" applyFont="1" applyFill="1" applyBorder="1" applyAlignment="1" applyProtection="1">
      <alignment horizontal="center" vertical="center"/>
      <protection locked="0"/>
    </xf>
    <xf numFmtId="38" fontId="10" fillId="3" borderId="50" xfId="1" applyFont="1" applyFill="1" applyBorder="1" applyAlignment="1" applyProtection="1">
      <alignment horizontal="center" vertical="center"/>
      <protection locked="0"/>
    </xf>
    <xf numFmtId="38" fontId="10" fillId="3" borderId="54" xfId="1" applyFont="1" applyFill="1" applyBorder="1" applyAlignment="1" applyProtection="1">
      <alignment horizontal="center" vertical="center"/>
      <protection locked="0"/>
    </xf>
    <xf numFmtId="38" fontId="10" fillId="3" borderId="51" xfId="1" applyFont="1" applyFill="1" applyBorder="1" applyAlignment="1" applyProtection="1">
      <alignment horizontal="center" vertical="center"/>
      <protection locked="0"/>
    </xf>
    <xf numFmtId="38" fontId="10" fillId="5" borderId="76" xfId="1" applyFont="1" applyFill="1" applyBorder="1" applyAlignment="1" applyProtection="1">
      <alignment horizontal="center" vertical="center"/>
    </xf>
    <xf numFmtId="38" fontId="10" fillId="5" borderId="61" xfId="1" applyFont="1" applyFill="1" applyBorder="1" applyAlignment="1" applyProtection="1">
      <alignment horizontal="center" vertical="center"/>
    </xf>
    <xf numFmtId="0" fontId="6" fillId="0" borderId="79" xfId="0" applyFont="1" applyFill="1" applyBorder="1" applyAlignment="1" applyProtection="1">
      <alignment horizontal="center" vertical="center" wrapText="1"/>
    </xf>
    <xf numFmtId="0" fontId="6" fillId="0" borderId="46" xfId="0" applyFont="1" applyFill="1" applyBorder="1" applyAlignment="1" applyProtection="1">
      <alignment horizontal="center" vertical="center" wrapText="1"/>
    </xf>
    <xf numFmtId="179" fontId="15" fillId="0" borderId="5" xfId="0" applyNumberFormat="1" applyFont="1" applyFill="1" applyBorder="1" applyAlignment="1" applyProtection="1">
      <alignment horizontal="center" vertical="center" wrapText="1"/>
    </xf>
    <xf numFmtId="179" fontId="15" fillId="0" borderId="10" xfId="0" applyNumberFormat="1" applyFont="1" applyFill="1" applyBorder="1" applyAlignment="1" applyProtection="1">
      <alignment horizontal="center" vertical="center" wrapText="1"/>
    </xf>
    <xf numFmtId="179" fontId="15" fillId="0" borderId="6" xfId="0" applyNumberFormat="1"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protection locked="0"/>
    </xf>
    <xf numFmtId="0" fontId="10" fillId="3" borderId="12" xfId="0" applyNumberFormat="1" applyFont="1" applyFill="1" applyBorder="1" applyAlignment="1" applyProtection="1">
      <alignment horizontal="center" vertical="center"/>
      <protection locked="0"/>
    </xf>
    <xf numFmtId="179" fontId="10" fillId="2" borderId="5" xfId="0" applyNumberFormat="1" applyFont="1" applyFill="1" applyBorder="1" applyAlignment="1" applyProtection="1">
      <alignment horizontal="center" vertical="center"/>
    </xf>
    <xf numFmtId="179" fontId="10" fillId="2" borderId="6" xfId="0" applyNumberFormat="1" applyFont="1" applyFill="1" applyBorder="1" applyAlignment="1" applyProtection="1">
      <alignment horizontal="center" vertical="center"/>
    </xf>
    <xf numFmtId="0" fontId="10" fillId="3" borderId="60" xfId="0" applyNumberFormat="1" applyFont="1" applyFill="1" applyBorder="1" applyAlignment="1" applyProtection="1">
      <alignment horizontal="center" vertical="center" shrinkToFit="1"/>
      <protection locked="0"/>
    </xf>
    <xf numFmtId="0" fontId="10" fillId="3" borderId="59" xfId="0" applyNumberFormat="1" applyFont="1" applyFill="1" applyBorder="1" applyAlignment="1" applyProtection="1">
      <alignment horizontal="center" vertical="center" shrinkToFit="1"/>
      <protection locked="0"/>
    </xf>
    <xf numFmtId="179" fontId="4" fillId="3" borderId="52" xfId="0" applyNumberFormat="1" applyFont="1" applyFill="1" applyBorder="1" applyAlignment="1" applyProtection="1">
      <alignment horizontal="center" vertical="center"/>
      <protection locked="0"/>
    </xf>
    <xf numFmtId="179" fontId="4" fillId="3" borderId="59" xfId="0" applyNumberFormat="1" applyFont="1" applyFill="1" applyBorder="1" applyAlignment="1" applyProtection="1">
      <alignment horizontal="center" vertical="center"/>
      <protection locked="0"/>
    </xf>
    <xf numFmtId="0" fontId="4" fillId="3" borderId="59" xfId="0" applyFont="1" applyFill="1" applyBorder="1" applyAlignment="1" applyProtection="1">
      <alignment horizontal="center" vertical="center"/>
      <protection locked="0"/>
    </xf>
    <xf numFmtId="0" fontId="10" fillId="3" borderId="5" xfId="0" applyNumberFormat="1" applyFont="1" applyFill="1" applyBorder="1" applyAlignment="1" applyProtection="1">
      <alignment horizontal="center" vertical="center" shrinkToFit="1"/>
      <protection locked="0"/>
    </xf>
    <xf numFmtId="0" fontId="6" fillId="0" borderId="80" xfId="0" applyFont="1" applyFill="1" applyBorder="1" applyAlignment="1" applyProtection="1">
      <alignment horizontal="center" vertical="center" wrapText="1"/>
    </xf>
    <xf numFmtId="0" fontId="6" fillId="0" borderId="81" xfId="0" applyFont="1" applyFill="1" applyBorder="1" applyAlignment="1" applyProtection="1">
      <alignment horizontal="center" vertical="center" wrapText="1"/>
    </xf>
    <xf numFmtId="179" fontId="15" fillId="0" borderId="19" xfId="0" applyNumberFormat="1" applyFont="1" applyFill="1" applyBorder="1" applyAlignment="1" applyProtection="1">
      <alignment horizontal="center" vertical="center" wrapText="1"/>
    </xf>
    <xf numFmtId="179" fontId="15" fillId="0" borderId="21" xfId="0" applyNumberFormat="1" applyFont="1" applyFill="1" applyBorder="1" applyAlignment="1" applyProtection="1">
      <alignment horizontal="center" vertical="center" wrapText="1"/>
    </xf>
    <xf numFmtId="179" fontId="15" fillId="0" borderId="20" xfId="0" applyNumberFormat="1" applyFont="1" applyFill="1" applyBorder="1" applyAlignment="1" applyProtection="1">
      <alignment horizontal="center" vertical="center" wrapText="1"/>
    </xf>
    <xf numFmtId="0" fontId="10" fillId="3" borderId="30" xfId="0" applyNumberFormat="1" applyFont="1" applyFill="1" applyBorder="1" applyAlignment="1" applyProtection="1">
      <alignment horizontal="center" vertical="center" shrinkToFit="1"/>
      <protection locked="0"/>
    </xf>
    <xf numFmtId="0" fontId="10" fillId="3" borderId="29" xfId="0" applyNumberFormat="1" applyFont="1" applyFill="1" applyBorder="1" applyAlignment="1" applyProtection="1">
      <alignment horizontal="center" vertical="center" shrinkToFit="1"/>
      <protection locked="0"/>
    </xf>
    <xf numFmtId="0" fontId="11" fillId="0" borderId="39" xfId="0" applyNumberFormat="1" applyFont="1" applyFill="1" applyBorder="1" applyAlignment="1" applyProtection="1">
      <alignment horizontal="center" vertical="center" shrinkToFit="1"/>
    </xf>
    <xf numFmtId="0" fontId="10" fillId="3" borderId="53" xfId="0" applyNumberFormat="1" applyFont="1" applyFill="1" applyBorder="1" applyAlignment="1" applyProtection="1">
      <alignment horizontal="center" vertical="center"/>
      <protection locked="0"/>
    </xf>
    <xf numFmtId="0" fontId="10" fillId="3" borderId="55" xfId="0" applyNumberFormat="1" applyFont="1" applyFill="1" applyBorder="1" applyAlignment="1" applyProtection="1">
      <alignment horizontal="center" vertical="center"/>
      <protection locked="0"/>
    </xf>
    <xf numFmtId="0" fontId="10" fillId="3" borderId="21" xfId="0" applyNumberFormat="1" applyFont="1" applyFill="1" applyBorder="1" applyAlignment="1" applyProtection="1">
      <alignment horizontal="center" vertical="center"/>
      <protection locked="0"/>
    </xf>
    <xf numFmtId="0" fontId="10" fillId="3" borderId="20" xfId="0" applyNumberFormat="1" applyFont="1" applyFill="1" applyBorder="1" applyAlignment="1" applyProtection="1">
      <alignment horizontal="center" vertical="center"/>
      <protection locked="0"/>
    </xf>
    <xf numFmtId="179" fontId="10" fillId="2" borderId="19" xfId="0" applyNumberFormat="1" applyFont="1" applyFill="1" applyBorder="1" applyAlignment="1" applyProtection="1">
      <alignment horizontal="center" vertical="center"/>
    </xf>
    <xf numFmtId="179" fontId="10" fillId="2" borderId="20" xfId="0" applyNumberFormat="1" applyFont="1" applyFill="1" applyBorder="1" applyAlignment="1" applyProtection="1">
      <alignment horizontal="center" vertical="center"/>
    </xf>
    <xf numFmtId="179" fontId="4" fillId="3" borderId="19" xfId="0" applyNumberFormat="1" applyFont="1" applyFill="1" applyBorder="1" applyAlignment="1" applyProtection="1">
      <alignment horizontal="center" vertical="center"/>
      <protection locked="0"/>
    </xf>
    <xf numFmtId="179" fontId="4" fillId="3" borderId="29" xfId="0" applyNumberFormat="1"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7" fillId="3" borderId="42" xfId="0" applyNumberFormat="1" applyFont="1" applyFill="1" applyBorder="1" applyAlignment="1" applyProtection="1">
      <alignment horizontal="center" vertical="center"/>
      <protection locked="0"/>
    </xf>
    <xf numFmtId="0" fontId="7" fillId="3" borderId="43" xfId="0" applyNumberFormat="1" applyFont="1" applyFill="1" applyBorder="1" applyAlignment="1" applyProtection="1">
      <alignment horizontal="center" vertical="center"/>
      <protection locked="0"/>
    </xf>
    <xf numFmtId="0" fontId="7" fillId="3" borderId="38" xfId="0" applyNumberFormat="1" applyFont="1" applyFill="1" applyBorder="1" applyAlignment="1" applyProtection="1">
      <alignment horizontal="center" vertical="center"/>
      <protection locked="0"/>
    </xf>
    <xf numFmtId="0" fontId="7" fillId="3" borderId="39" xfId="0" applyNumberFormat="1" applyFont="1" applyFill="1" applyBorder="1" applyAlignment="1" applyProtection="1">
      <alignment horizontal="center" vertical="center"/>
      <protection locked="0"/>
    </xf>
    <xf numFmtId="0" fontId="10" fillId="5" borderId="39" xfId="0" applyFont="1" applyFill="1" applyBorder="1" applyAlignment="1" applyProtection="1">
      <alignment horizontal="center" vertical="center" shrinkToFit="1"/>
    </xf>
    <xf numFmtId="0" fontId="10" fillId="5" borderId="82" xfId="0" applyFont="1" applyFill="1" applyBorder="1" applyAlignment="1" applyProtection="1">
      <alignment horizontal="center" vertical="center" shrinkToFit="1"/>
    </xf>
    <xf numFmtId="0" fontId="10" fillId="3" borderId="52" xfId="0" applyNumberFormat="1" applyFont="1" applyFill="1" applyBorder="1" applyAlignment="1" applyProtection="1">
      <alignment horizontal="center" vertical="center" shrinkToFit="1"/>
      <protection locked="0"/>
    </xf>
    <xf numFmtId="0" fontId="10" fillId="3" borderId="19" xfId="0" applyNumberFormat="1"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xf>
    <xf numFmtId="0" fontId="8" fillId="5" borderId="21" xfId="0" applyFont="1" applyFill="1" applyBorder="1" applyAlignment="1" applyProtection="1">
      <alignment horizontal="center" vertical="center"/>
    </xf>
    <xf numFmtId="181" fontId="8" fillId="5" borderId="10" xfId="0" applyNumberFormat="1" applyFont="1" applyFill="1" applyBorder="1" applyAlignment="1" applyProtection="1">
      <alignment horizontal="center" vertical="center" shrinkToFit="1"/>
    </xf>
    <xf numFmtId="181" fontId="8" fillId="5" borderId="21" xfId="0" applyNumberFormat="1" applyFont="1" applyFill="1" applyBorder="1" applyAlignment="1" applyProtection="1">
      <alignment horizontal="center" vertical="center" shrinkToFit="1"/>
    </xf>
    <xf numFmtId="0" fontId="8" fillId="5" borderId="10" xfId="0" applyFont="1" applyFill="1" applyBorder="1" applyAlignment="1" applyProtection="1">
      <alignment horizontal="center" vertical="center" shrinkToFit="1"/>
    </xf>
    <xf numFmtId="0" fontId="8" fillId="5" borderId="6" xfId="0" applyFont="1" applyFill="1" applyBorder="1" applyAlignment="1" applyProtection="1">
      <alignment horizontal="center" vertical="center" shrinkToFit="1"/>
    </xf>
    <xf numFmtId="0" fontId="8" fillId="5" borderId="21" xfId="0" applyFont="1" applyFill="1" applyBorder="1" applyAlignment="1" applyProtection="1">
      <alignment horizontal="center" vertical="center" shrinkToFit="1"/>
    </xf>
    <xf numFmtId="0" fontId="8" fillId="5" borderId="20" xfId="0" applyFont="1" applyFill="1" applyBorder="1" applyAlignment="1" applyProtection="1">
      <alignment horizontal="center" vertical="center" shrinkToFit="1"/>
    </xf>
    <xf numFmtId="180" fontId="8" fillId="5" borderId="10" xfId="0" applyNumberFormat="1" applyFont="1" applyFill="1" applyBorder="1" applyAlignment="1" applyProtection="1">
      <alignment horizontal="center" vertical="center"/>
    </xf>
    <xf numFmtId="180" fontId="8" fillId="5" borderId="6" xfId="0" applyNumberFormat="1" applyFont="1" applyFill="1" applyBorder="1" applyAlignment="1" applyProtection="1">
      <alignment horizontal="center" vertical="center"/>
    </xf>
    <xf numFmtId="180" fontId="8" fillId="5" borderId="21" xfId="0" applyNumberFormat="1" applyFont="1" applyFill="1" applyBorder="1" applyAlignment="1" applyProtection="1">
      <alignment horizontal="center" vertical="center"/>
    </xf>
    <xf numFmtId="180" fontId="8" fillId="5" borderId="20" xfId="0" applyNumberFormat="1" applyFont="1" applyFill="1" applyBorder="1" applyAlignment="1" applyProtection="1">
      <alignment horizontal="center" vertical="center"/>
    </xf>
    <xf numFmtId="0" fontId="4" fillId="3" borderId="20"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38" fontId="10" fillId="5" borderId="77" xfId="1" applyFont="1" applyFill="1" applyBorder="1" applyAlignment="1" applyProtection="1">
      <alignment horizontal="center" vertical="center"/>
    </xf>
    <xf numFmtId="38" fontId="10" fillId="5" borderId="78" xfId="1" applyFont="1" applyFill="1" applyBorder="1" applyAlignment="1" applyProtection="1">
      <alignment horizontal="center" vertical="center"/>
    </xf>
    <xf numFmtId="0" fontId="7" fillId="5" borderId="41" xfId="0" applyFont="1" applyFill="1" applyBorder="1" applyAlignment="1" applyProtection="1">
      <alignment horizontal="center" vertical="center" wrapText="1"/>
    </xf>
    <xf numFmtId="0" fontId="7" fillId="5" borderId="41" xfId="0" applyFont="1" applyFill="1" applyBorder="1" applyAlignment="1" applyProtection="1">
      <alignment horizontal="center" vertical="center"/>
    </xf>
    <xf numFmtId="0" fontId="7" fillId="5" borderId="66" xfId="0" applyFont="1" applyFill="1" applyBorder="1" applyAlignment="1" applyProtection="1">
      <alignment horizontal="center" vertical="center"/>
    </xf>
    <xf numFmtId="0" fontId="10" fillId="5" borderId="68" xfId="0" applyFont="1" applyFill="1" applyBorder="1" applyAlignment="1" applyProtection="1">
      <alignment horizontal="center" vertical="center" wrapText="1"/>
    </xf>
    <xf numFmtId="0" fontId="10" fillId="5" borderId="70" xfId="0" applyFont="1" applyFill="1" applyBorder="1" applyAlignment="1" applyProtection="1">
      <alignment horizontal="center" vertical="center"/>
    </xf>
    <xf numFmtId="0" fontId="11" fillId="5" borderId="64" xfId="0" applyNumberFormat="1" applyFont="1" applyFill="1" applyBorder="1" applyAlignment="1" applyProtection="1">
      <alignment horizontal="center" vertical="center"/>
    </xf>
    <xf numFmtId="0" fontId="7" fillId="5" borderId="65" xfId="0" applyFont="1" applyFill="1" applyBorder="1" applyAlignment="1" applyProtection="1">
      <alignment horizontal="center" vertical="center" wrapText="1"/>
    </xf>
    <xf numFmtId="0" fontId="7" fillId="5" borderId="73" xfId="0" applyFont="1" applyFill="1" applyBorder="1" applyAlignment="1" applyProtection="1">
      <alignment horizontal="center" vertical="center" wrapText="1"/>
    </xf>
    <xf numFmtId="0" fontId="11" fillId="5" borderId="121" xfId="0" applyNumberFormat="1" applyFont="1" applyFill="1" applyBorder="1" applyAlignment="1" applyProtection="1">
      <alignment horizontal="center" vertical="center"/>
    </xf>
    <xf numFmtId="0" fontId="11" fillId="5" borderId="120" xfId="0" applyNumberFormat="1" applyFont="1" applyFill="1" applyBorder="1" applyAlignment="1" applyProtection="1">
      <alignment horizontal="center" vertical="center"/>
    </xf>
    <xf numFmtId="0" fontId="19" fillId="5" borderId="85" xfId="0" applyFont="1" applyFill="1" applyBorder="1" applyAlignment="1" applyProtection="1">
      <alignment horizontal="center" vertical="center" textRotation="255"/>
    </xf>
    <xf numFmtId="0" fontId="19" fillId="5" borderId="86" xfId="0" applyFont="1" applyFill="1" applyBorder="1" applyAlignment="1" applyProtection="1">
      <alignment horizontal="center" vertical="center" textRotation="255"/>
    </xf>
    <xf numFmtId="0" fontId="19" fillId="5" borderId="78" xfId="0" applyFont="1" applyFill="1" applyBorder="1" applyAlignment="1" applyProtection="1">
      <alignment horizontal="center" vertical="center" textRotation="255"/>
    </xf>
    <xf numFmtId="0" fontId="10" fillId="5" borderId="36" xfId="0" applyFont="1" applyFill="1" applyBorder="1" applyAlignment="1" applyProtection="1">
      <alignment horizontal="center" vertical="center"/>
    </xf>
    <xf numFmtId="0" fontId="10" fillId="5" borderId="17" xfId="0" applyFont="1" applyFill="1" applyBorder="1" applyAlignment="1" applyProtection="1">
      <alignment horizontal="center" vertical="center"/>
    </xf>
    <xf numFmtId="0" fontId="10" fillId="5" borderId="33" xfId="0" applyFont="1" applyFill="1" applyBorder="1" applyAlignment="1" applyProtection="1">
      <alignment horizontal="center" vertical="center"/>
    </xf>
    <xf numFmtId="0" fontId="11" fillId="5" borderId="14" xfId="0" applyNumberFormat="1" applyFont="1" applyFill="1" applyBorder="1" applyAlignment="1" applyProtection="1">
      <alignment horizontal="center" vertical="center"/>
    </xf>
    <xf numFmtId="0" fontId="11" fillId="5" borderId="36" xfId="0" applyNumberFormat="1" applyFont="1" applyFill="1" applyBorder="1" applyAlignment="1" applyProtection="1">
      <alignment horizontal="center" vertical="center"/>
    </xf>
    <xf numFmtId="0" fontId="11" fillId="5" borderId="33" xfId="0" applyNumberFormat="1" applyFont="1" applyFill="1" applyBorder="1" applyAlignment="1" applyProtection="1">
      <alignment horizontal="center" vertical="center"/>
    </xf>
    <xf numFmtId="0" fontId="7" fillId="5" borderId="56" xfId="0" applyFont="1" applyFill="1" applyBorder="1" applyAlignment="1" applyProtection="1">
      <alignment horizontal="center" vertical="center"/>
    </xf>
    <xf numFmtId="0" fontId="7" fillId="5" borderId="71" xfId="0" applyFont="1" applyFill="1" applyBorder="1" applyAlignment="1" applyProtection="1">
      <alignment horizontal="center" vertical="center"/>
    </xf>
    <xf numFmtId="0" fontId="7" fillId="5" borderId="31" xfId="0" applyFont="1" applyFill="1" applyBorder="1" applyAlignment="1" applyProtection="1">
      <alignment horizontal="center" vertical="center"/>
    </xf>
    <xf numFmtId="0" fontId="11" fillId="5" borderId="23" xfId="0" applyNumberFormat="1" applyFont="1" applyFill="1" applyBorder="1" applyAlignment="1" applyProtection="1">
      <alignment horizontal="center" vertical="center"/>
    </xf>
    <xf numFmtId="0" fontId="11" fillId="5" borderId="18" xfId="0" applyNumberFormat="1" applyFont="1" applyFill="1" applyBorder="1" applyAlignment="1" applyProtection="1">
      <alignment horizontal="center" vertical="center"/>
    </xf>
    <xf numFmtId="0" fontId="7" fillId="5" borderId="36" xfId="0" applyFont="1" applyFill="1" applyBorder="1" applyAlignment="1" applyProtection="1">
      <alignment horizontal="center" vertical="center"/>
    </xf>
    <xf numFmtId="0" fontId="7" fillId="5" borderId="17" xfId="0" applyFont="1" applyFill="1" applyBorder="1" applyAlignment="1" applyProtection="1">
      <alignment horizontal="center" vertical="center"/>
    </xf>
    <xf numFmtId="0" fontId="7" fillId="5" borderId="33" xfId="0" applyFont="1" applyFill="1" applyBorder="1" applyAlignment="1" applyProtection="1">
      <alignment horizontal="center" vertical="center"/>
    </xf>
    <xf numFmtId="0" fontId="11" fillId="5" borderId="24" xfId="0" applyNumberFormat="1" applyFont="1" applyFill="1" applyBorder="1" applyAlignment="1" applyProtection="1">
      <alignment horizontal="center" vertical="center"/>
    </xf>
    <xf numFmtId="0" fontId="11" fillId="5" borderId="15" xfId="0" applyNumberFormat="1" applyFont="1" applyFill="1" applyBorder="1" applyAlignment="1" applyProtection="1">
      <alignment horizontal="center" vertical="center"/>
    </xf>
    <xf numFmtId="0" fontId="11" fillId="5" borderId="86" xfId="0" applyNumberFormat="1" applyFont="1" applyFill="1" applyBorder="1" applyAlignment="1" applyProtection="1">
      <alignment horizontal="center" vertical="center"/>
    </xf>
    <xf numFmtId="0" fontId="11" fillId="5" borderId="63" xfId="0" applyNumberFormat="1" applyFont="1" applyFill="1" applyBorder="1" applyAlignment="1" applyProtection="1">
      <alignment horizontal="center" vertical="center"/>
    </xf>
    <xf numFmtId="0" fontId="11" fillId="5" borderId="83" xfId="0" applyNumberFormat="1" applyFont="1" applyFill="1" applyBorder="1" applyAlignment="1" applyProtection="1">
      <alignment horizontal="center" vertical="center"/>
    </xf>
    <xf numFmtId="0" fontId="11" fillId="5" borderId="84" xfId="0" applyNumberFormat="1" applyFont="1" applyFill="1" applyBorder="1" applyAlignment="1" applyProtection="1">
      <alignment horizontal="center" vertical="center"/>
    </xf>
    <xf numFmtId="0" fontId="7" fillId="5" borderId="87" xfId="0" applyFont="1" applyFill="1" applyBorder="1" applyAlignment="1" applyProtection="1">
      <alignment horizontal="center" vertical="center"/>
    </xf>
    <xf numFmtId="0" fontId="7" fillId="5" borderId="86" xfId="0" applyFont="1" applyFill="1" applyBorder="1" applyAlignment="1" applyProtection="1">
      <alignment horizontal="center" vertical="center"/>
    </xf>
    <xf numFmtId="0" fontId="7" fillId="5" borderId="63" xfId="0" applyFont="1" applyFill="1" applyBorder="1" applyAlignment="1" applyProtection="1">
      <alignment horizontal="center" vertical="center"/>
    </xf>
    <xf numFmtId="0" fontId="11" fillId="5" borderId="88" xfId="0" applyNumberFormat="1" applyFont="1" applyFill="1" applyBorder="1" applyAlignment="1" applyProtection="1">
      <alignment horizontal="center" vertical="center"/>
    </xf>
    <xf numFmtId="0" fontId="10" fillId="5" borderId="26" xfId="0" applyFont="1" applyFill="1" applyBorder="1" applyAlignment="1" applyProtection="1">
      <alignment horizontal="center" vertical="center"/>
    </xf>
    <xf numFmtId="0" fontId="10" fillId="5" borderId="25" xfId="0" applyFont="1" applyFill="1" applyBorder="1" applyAlignment="1" applyProtection="1">
      <alignment horizontal="center" vertical="center"/>
    </xf>
    <xf numFmtId="0" fontId="10" fillId="5" borderId="34" xfId="0" applyFont="1" applyFill="1" applyBorder="1" applyAlignment="1" applyProtection="1">
      <alignment horizontal="center" vertical="center"/>
    </xf>
    <xf numFmtId="0" fontId="11" fillId="5" borderId="56" xfId="0" applyNumberFormat="1" applyFont="1" applyFill="1" applyBorder="1" applyAlignment="1" applyProtection="1">
      <alignment horizontal="center" vertical="center"/>
    </xf>
    <xf numFmtId="0" fontId="9" fillId="5" borderId="56" xfId="0" applyFont="1" applyFill="1" applyBorder="1" applyAlignment="1" applyProtection="1">
      <alignment horizontal="center" vertical="center"/>
    </xf>
    <xf numFmtId="0" fontId="9" fillId="5" borderId="71" xfId="0" applyFont="1" applyFill="1" applyBorder="1" applyAlignment="1" applyProtection="1">
      <alignment horizontal="center" vertical="center"/>
    </xf>
    <xf numFmtId="0" fontId="9" fillId="5" borderId="31" xfId="0" applyFont="1" applyFill="1" applyBorder="1" applyAlignment="1" applyProtection="1">
      <alignment horizontal="center" vertical="center"/>
    </xf>
    <xf numFmtId="0" fontId="11" fillId="5" borderId="71" xfId="0" applyNumberFormat="1" applyFont="1" applyFill="1" applyBorder="1" applyAlignment="1" applyProtection="1">
      <alignment horizontal="center" vertical="center"/>
    </xf>
    <xf numFmtId="0" fontId="11" fillId="5" borderId="72" xfId="0" applyNumberFormat="1" applyFont="1" applyFill="1" applyBorder="1" applyAlignment="1" applyProtection="1">
      <alignment horizontal="center" vertical="center"/>
    </xf>
    <xf numFmtId="0" fontId="7" fillId="0" borderId="0" xfId="0" applyFont="1" applyAlignment="1" applyProtection="1">
      <alignment horizontal="center" vertical="center"/>
    </xf>
    <xf numFmtId="0" fontId="10" fillId="5" borderId="73" xfId="0" applyFont="1" applyFill="1" applyBorder="1" applyAlignment="1" applyProtection="1">
      <alignment horizontal="center" vertical="center" wrapText="1"/>
    </xf>
    <xf numFmtId="0" fontId="10" fillId="5" borderId="41" xfId="0" applyFont="1" applyFill="1" applyBorder="1" applyAlignment="1" applyProtection="1">
      <alignment horizontal="center" vertical="center"/>
    </xf>
    <xf numFmtId="0" fontId="11" fillId="0" borderId="64" xfId="0" applyNumberFormat="1" applyFont="1" applyFill="1" applyBorder="1" applyAlignment="1" applyProtection="1">
      <alignment horizontal="center" vertical="center"/>
    </xf>
    <xf numFmtId="0" fontId="11" fillId="0" borderId="49" xfId="0" applyNumberFormat="1" applyFont="1" applyFill="1" applyBorder="1" applyAlignment="1" applyProtection="1">
      <alignment horizontal="center" vertical="center"/>
    </xf>
    <xf numFmtId="0" fontId="10" fillId="5" borderId="41" xfId="0" applyFont="1" applyFill="1" applyBorder="1" applyAlignment="1" applyProtection="1">
      <alignment horizontal="center" vertical="center" wrapText="1"/>
    </xf>
    <xf numFmtId="0" fontId="10" fillId="5" borderId="66" xfId="0" applyFont="1" applyFill="1" applyBorder="1" applyAlignment="1" applyProtection="1">
      <alignment horizontal="center" vertical="center"/>
    </xf>
    <xf numFmtId="0" fontId="11" fillId="0" borderId="83" xfId="0" applyNumberFormat="1" applyFont="1" applyFill="1" applyBorder="1" applyAlignment="1" applyProtection="1">
      <alignment horizontal="center" vertical="center"/>
    </xf>
    <xf numFmtId="0" fontId="11" fillId="0" borderId="84" xfId="0" applyNumberFormat="1" applyFont="1" applyFill="1" applyBorder="1" applyAlignment="1" applyProtection="1">
      <alignment horizontal="center" vertical="center"/>
    </xf>
    <xf numFmtId="0" fontId="10" fillId="5" borderId="65" xfId="0" applyFont="1" applyFill="1" applyBorder="1" applyAlignment="1" applyProtection="1">
      <alignment horizontal="center" vertical="center" wrapText="1"/>
    </xf>
    <xf numFmtId="185" fontId="7" fillId="0" borderId="0" xfId="0" applyNumberFormat="1" applyFont="1" applyFill="1" applyAlignment="1" applyProtection="1">
      <alignment horizontal="center" vertical="center"/>
    </xf>
    <xf numFmtId="185" fontId="7" fillId="0" borderId="0" xfId="0" applyNumberFormat="1" applyFont="1" applyAlignment="1" applyProtection="1">
      <alignment horizontal="center" vertical="center"/>
    </xf>
    <xf numFmtId="178" fontId="16" fillId="0" borderId="52" xfId="0" applyNumberFormat="1" applyFont="1" applyFill="1" applyBorder="1" applyAlignment="1" applyProtection="1">
      <alignment horizontal="center" vertical="center" wrapText="1"/>
    </xf>
    <xf numFmtId="178" fontId="16" fillId="0" borderId="53" xfId="0" applyNumberFormat="1" applyFont="1" applyFill="1" applyBorder="1" applyAlignment="1" applyProtection="1">
      <alignment horizontal="center" vertical="center" wrapText="1"/>
    </xf>
    <xf numFmtId="178" fontId="16" fillId="0" borderId="55" xfId="0" applyNumberFormat="1" applyFont="1" applyFill="1" applyBorder="1" applyAlignment="1" applyProtection="1">
      <alignment horizontal="center" vertical="center" wrapText="1"/>
    </xf>
    <xf numFmtId="178" fontId="16" fillId="0" borderId="19" xfId="0" applyNumberFormat="1" applyFont="1" applyFill="1" applyBorder="1" applyAlignment="1" applyProtection="1">
      <alignment horizontal="center" vertical="center" wrapText="1"/>
    </xf>
    <xf numFmtId="178" fontId="16" fillId="0" borderId="21" xfId="0" applyNumberFormat="1" applyFont="1" applyFill="1" applyBorder="1" applyAlignment="1" applyProtection="1">
      <alignment horizontal="center" vertical="center" wrapText="1"/>
    </xf>
    <xf numFmtId="178" fontId="16" fillId="0" borderId="20" xfId="0" applyNumberFormat="1" applyFont="1" applyFill="1" applyBorder="1" applyAlignment="1" applyProtection="1">
      <alignment horizontal="center" vertical="center" wrapText="1"/>
    </xf>
    <xf numFmtId="38" fontId="11" fillId="5" borderId="2" xfId="1" applyFont="1" applyFill="1" applyBorder="1" applyAlignment="1" applyProtection="1">
      <alignment horizontal="center" vertical="center"/>
    </xf>
    <xf numFmtId="38" fontId="11" fillId="5" borderId="3" xfId="1" applyFont="1" applyFill="1" applyBorder="1" applyAlignment="1" applyProtection="1">
      <alignment horizontal="center" vertical="center"/>
    </xf>
    <xf numFmtId="38" fontId="11" fillId="5" borderId="4" xfId="1" applyFont="1" applyFill="1" applyBorder="1" applyAlignment="1" applyProtection="1">
      <alignment horizontal="center" vertical="center"/>
    </xf>
    <xf numFmtId="38" fontId="11" fillId="5" borderId="30" xfId="1" applyFont="1" applyFill="1" applyBorder="1" applyAlignment="1" applyProtection="1">
      <alignment horizontal="center" vertical="center"/>
    </xf>
    <xf numFmtId="38" fontId="11" fillId="5" borderId="21" xfId="1" applyFont="1" applyFill="1" applyBorder="1" applyAlignment="1" applyProtection="1">
      <alignment horizontal="center" vertical="center"/>
    </xf>
    <xf numFmtId="38" fontId="11" fillId="5" borderId="29" xfId="1" applyFont="1" applyFill="1" applyBorder="1" applyAlignment="1" applyProtection="1">
      <alignment horizontal="center" vertical="center"/>
    </xf>
    <xf numFmtId="49" fontId="11" fillId="5" borderId="8" xfId="0" applyNumberFormat="1" applyFont="1" applyFill="1" applyBorder="1" applyAlignment="1" applyProtection="1">
      <alignment horizontal="center" vertical="center"/>
    </xf>
    <xf numFmtId="49" fontId="11" fillId="5" borderId="9" xfId="0" applyNumberFormat="1" applyFont="1" applyFill="1" applyBorder="1" applyAlignment="1" applyProtection="1">
      <alignment horizontal="center" vertical="center"/>
    </xf>
    <xf numFmtId="0" fontId="11" fillId="7" borderId="14" xfId="0" applyNumberFormat="1" applyFont="1" applyFill="1" applyBorder="1" applyAlignment="1" applyProtection="1">
      <alignment horizontal="center" vertical="center"/>
    </xf>
    <xf numFmtId="0" fontId="11" fillId="7" borderId="23" xfId="0" applyNumberFormat="1" applyFont="1" applyFill="1" applyBorder="1" applyAlignment="1" applyProtection="1">
      <alignment horizontal="center" vertical="center"/>
    </xf>
    <xf numFmtId="0" fontId="11" fillId="7" borderId="56" xfId="0" applyNumberFormat="1" applyFont="1" applyFill="1" applyBorder="1" applyAlignment="1" applyProtection="1">
      <alignment horizontal="center" vertical="center"/>
    </xf>
    <xf numFmtId="0" fontId="9" fillId="7" borderId="56" xfId="0" applyFont="1" applyFill="1" applyBorder="1" applyAlignment="1" applyProtection="1">
      <alignment horizontal="center" vertical="center"/>
    </xf>
    <xf numFmtId="0" fontId="9" fillId="7" borderId="71" xfId="0" applyFont="1" applyFill="1" applyBorder="1" applyAlignment="1" applyProtection="1">
      <alignment horizontal="center" vertical="center"/>
    </xf>
    <xf numFmtId="0" fontId="9" fillId="7" borderId="31" xfId="0" applyFont="1" applyFill="1" applyBorder="1" applyAlignment="1" applyProtection="1">
      <alignment horizontal="center" vertical="center"/>
    </xf>
    <xf numFmtId="0" fontId="11" fillId="7" borderId="71" xfId="0" applyNumberFormat="1" applyFont="1" applyFill="1" applyBorder="1" applyAlignment="1" applyProtection="1">
      <alignment horizontal="center" vertical="center"/>
    </xf>
    <xf numFmtId="0" fontId="11" fillId="7" borderId="72" xfId="0" applyNumberFormat="1" applyFont="1" applyFill="1" applyBorder="1" applyAlignment="1" applyProtection="1">
      <alignment horizontal="center" vertical="center"/>
    </xf>
    <xf numFmtId="0" fontId="11" fillId="7" borderId="36" xfId="0" applyNumberFormat="1" applyFont="1" applyFill="1" applyBorder="1" applyAlignment="1" applyProtection="1">
      <alignment horizontal="center" vertical="center"/>
    </xf>
    <xf numFmtId="0" fontId="7" fillId="7" borderId="36" xfId="0" applyFont="1" applyFill="1" applyBorder="1" applyAlignment="1" applyProtection="1">
      <alignment horizontal="center" vertical="center"/>
    </xf>
    <xf numFmtId="0" fontId="7" fillId="7" borderId="17" xfId="0" applyFont="1" applyFill="1" applyBorder="1" applyAlignment="1" applyProtection="1">
      <alignment horizontal="center" vertical="center"/>
    </xf>
    <xf numFmtId="0" fontId="7" fillId="7" borderId="33" xfId="0" applyFont="1" applyFill="1" applyBorder="1" applyAlignment="1" applyProtection="1">
      <alignment horizontal="center" vertical="center"/>
    </xf>
    <xf numFmtId="0" fontId="11" fillId="7" borderId="83" xfId="0" applyNumberFormat="1" applyFont="1" applyFill="1" applyBorder="1" applyAlignment="1" applyProtection="1">
      <alignment horizontal="center" vertical="center"/>
    </xf>
    <xf numFmtId="0" fontId="11" fillId="7" borderId="84" xfId="0" applyNumberFormat="1" applyFont="1" applyFill="1" applyBorder="1" applyAlignment="1" applyProtection="1">
      <alignment horizontal="center" vertical="center"/>
    </xf>
    <xf numFmtId="0" fontId="11" fillId="7" borderId="88" xfId="0" applyNumberFormat="1" applyFont="1" applyFill="1" applyBorder="1" applyAlignment="1" applyProtection="1">
      <alignment horizontal="center" vertical="center"/>
    </xf>
    <xf numFmtId="0" fontId="10" fillId="7" borderId="36" xfId="0" applyFont="1" applyFill="1" applyBorder="1" applyAlignment="1" applyProtection="1">
      <alignment horizontal="center" vertical="center"/>
    </xf>
    <xf numFmtId="0" fontId="10" fillId="7" borderId="17" xfId="0" applyFont="1" applyFill="1" applyBorder="1" applyAlignment="1" applyProtection="1">
      <alignment horizontal="center" vertical="center"/>
    </xf>
    <xf numFmtId="0" fontId="10" fillId="7" borderId="33" xfId="0" applyFont="1" applyFill="1" applyBorder="1" applyAlignment="1" applyProtection="1">
      <alignment horizontal="center" vertical="center"/>
    </xf>
    <xf numFmtId="0" fontId="10" fillId="7" borderId="41" xfId="0" applyFont="1" applyFill="1" applyBorder="1" applyAlignment="1" applyProtection="1">
      <alignment horizontal="center" vertical="center" wrapText="1"/>
    </xf>
    <xf numFmtId="0" fontId="10" fillId="7" borderId="87" xfId="0" applyFont="1" applyFill="1" applyBorder="1" applyAlignment="1" applyProtection="1">
      <alignment horizontal="center" vertical="center"/>
    </xf>
    <xf numFmtId="0" fontId="10" fillId="5" borderId="86" xfId="0" applyFont="1" applyFill="1" applyBorder="1" applyAlignment="1" applyProtection="1">
      <alignment horizontal="center" vertical="center"/>
    </xf>
    <xf numFmtId="0" fontId="10" fillId="5" borderId="63" xfId="0" applyFont="1" applyFill="1" applyBorder="1" applyAlignment="1" applyProtection="1">
      <alignment horizontal="center" vertical="center"/>
    </xf>
    <xf numFmtId="0" fontId="11" fillId="7" borderId="64" xfId="0" applyNumberFormat="1" applyFont="1" applyFill="1" applyBorder="1" applyAlignment="1" applyProtection="1">
      <alignment horizontal="center" vertical="center"/>
    </xf>
    <xf numFmtId="0" fontId="10" fillId="7" borderId="41" xfId="0" applyFont="1" applyFill="1" applyBorder="1" applyAlignment="1" applyProtection="1">
      <alignment horizontal="center" vertical="center"/>
    </xf>
    <xf numFmtId="180" fontId="8" fillId="7" borderId="10" xfId="0" applyNumberFormat="1" applyFont="1" applyFill="1" applyBorder="1" applyAlignment="1" applyProtection="1">
      <alignment horizontal="center" vertical="center"/>
    </xf>
    <xf numFmtId="180" fontId="8" fillId="7" borderId="6" xfId="0" applyNumberFormat="1" applyFont="1" applyFill="1" applyBorder="1" applyAlignment="1" applyProtection="1">
      <alignment horizontal="center" vertical="center"/>
    </xf>
    <xf numFmtId="180" fontId="8" fillId="7" borderId="21" xfId="0" applyNumberFormat="1" applyFont="1" applyFill="1" applyBorder="1" applyAlignment="1" applyProtection="1">
      <alignment horizontal="center" vertical="center"/>
    </xf>
    <xf numFmtId="180" fontId="8" fillId="7" borderId="20" xfId="0" applyNumberFormat="1" applyFont="1" applyFill="1" applyBorder="1" applyAlignment="1" applyProtection="1">
      <alignment horizontal="center" vertical="center"/>
    </xf>
    <xf numFmtId="0" fontId="10" fillId="7" borderId="65" xfId="0" applyFont="1" applyFill="1" applyBorder="1" applyAlignment="1" applyProtection="1">
      <alignment horizontal="center" vertical="center" wrapText="1"/>
    </xf>
    <xf numFmtId="0" fontId="10" fillId="7" borderId="73" xfId="0" applyFont="1" applyFill="1" applyBorder="1" applyAlignment="1" applyProtection="1">
      <alignment horizontal="center" vertical="center" wrapText="1"/>
    </xf>
    <xf numFmtId="0" fontId="7" fillId="7" borderId="65" xfId="0" applyFont="1" applyFill="1" applyBorder="1" applyAlignment="1" applyProtection="1">
      <alignment horizontal="center" vertical="center" wrapText="1"/>
    </xf>
    <xf numFmtId="0" fontId="7" fillId="7" borderId="41" xfId="0" applyFont="1" applyFill="1" applyBorder="1" applyAlignment="1" applyProtection="1">
      <alignment horizontal="center" vertical="center"/>
    </xf>
    <xf numFmtId="0" fontId="7" fillId="7" borderId="73" xfId="0" applyFont="1" applyFill="1" applyBorder="1" applyAlignment="1" applyProtection="1">
      <alignment horizontal="center" vertical="center" wrapText="1"/>
    </xf>
    <xf numFmtId="0" fontId="7" fillId="7" borderId="41"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xf>
    <xf numFmtId="0" fontId="11" fillId="7" borderId="10" xfId="0" applyFont="1" applyFill="1" applyBorder="1" applyAlignment="1" applyProtection="1">
      <alignment horizontal="center" vertical="center"/>
    </xf>
    <xf numFmtId="0" fontId="11" fillId="7" borderId="19" xfId="0" applyFont="1" applyFill="1" applyBorder="1" applyAlignment="1" applyProtection="1">
      <alignment horizontal="center" vertical="center"/>
    </xf>
    <xf numFmtId="0" fontId="11" fillId="7" borderId="21" xfId="0" applyFont="1" applyFill="1" applyBorder="1" applyAlignment="1" applyProtection="1">
      <alignment horizontal="center" vertical="center"/>
    </xf>
    <xf numFmtId="181" fontId="8" fillId="7" borderId="10" xfId="0" applyNumberFormat="1" applyFont="1" applyFill="1" applyBorder="1" applyAlignment="1" applyProtection="1">
      <alignment horizontal="center" vertical="center" shrinkToFit="1"/>
    </xf>
    <xf numFmtId="181" fontId="8" fillId="7" borderId="21" xfId="0" applyNumberFormat="1" applyFont="1" applyFill="1" applyBorder="1" applyAlignment="1" applyProtection="1">
      <alignment horizontal="center" vertical="center" shrinkToFit="1"/>
    </xf>
    <xf numFmtId="0" fontId="8" fillId="7" borderId="10" xfId="0" applyFont="1" applyFill="1" applyBorder="1" applyAlignment="1" applyProtection="1">
      <alignment horizontal="center" vertical="center" shrinkToFit="1"/>
    </xf>
    <xf numFmtId="0" fontId="8" fillId="7" borderId="6" xfId="0" applyFont="1" applyFill="1" applyBorder="1" applyAlignment="1" applyProtection="1">
      <alignment horizontal="center" vertical="center" shrinkToFit="1"/>
    </xf>
    <xf numFmtId="0" fontId="8" fillId="7" borderId="21" xfId="0" applyFont="1" applyFill="1" applyBorder="1" applyAlignment="1" applyProtection="1">
      <alignment horizontal="center" vertical="center" shrinkToFit="1"/>
    </xf>
    <xf numFmtId="0" fontId="8" fillId="7" borderId="20" xfId="0" applyFont="1" applyFill="1" applyBorder="1" applyAlignment="1" applyProtection="1">
      <alignment horizontal="center" vertical="center" shrinkToFit="1"/>
    </xf>
    <xf numFmtId="0" fontId="20" fillId="7" borderId="5" xfId="0" applyFont="1" applyFill="1" applyBorder="1" applyAlignment="1" applyProtection="1">
      <alignment horizontal="center" vertical="center"/>
    </xf>
    <xf numFmtId="0" fontId="20" fillId="7" borderId="10" xfId="0" applyFont="1" applyFill="1" applyBorder="1" applyAlignment="1" applyProtection="1">
      <alignment horizontal="center" vertical="center"/>
    </xf>
    <xf numFmtId="0" fontId="20" fillId="7" borderId="19" xfId="0" applyFont="1" applyFill="1" applyBorder="1" applyAlignment="1" applyProtection="1">
      <alignment horizontal="center" vertical="center"/>
    </xf>
    <xf numFmtId="0" fontId="20" fillId="7" borderId="21" xfId="0" applyFont="1" applyFill="1" applyBorder="1" applyAlignment="1" applyProtection="1">
      <alignment horizontal="center" vertical="center"/>
    </xf>
    <xf numFmtId="0" fontId="11" fillId="7" borderId="49" xfId="0" applyNumberFormat="1" applyFont="1" applyFill="1" applyBorder="1" applyAlignment="1" applyProtection="1">
      <alignment horizontal="center" vertical="center"/>
    </xf>
    <xf numFmtId="0" fontId="11" fillId="7" borderId="33" xfId="0" applyNumberFormat="1" applyFont="1" applyFill="1" applyBorder="1" applyAlignment="1" applyProtection="1">
      <alignment horizontal="center" vertical="center"/>
    </xf>
    <xf numFmtId="0" fontId="7" fillId="7" borderId="66" xfId="0" applyFont="1" applyFill="1" applyBorder="1" applyAlignment="1" applyProtection="1">
      <alignment horizontal="center" vertical="center"/>
    </xf>
    <xf numFmtId="0" fontId="11" fillId="7" borderId="18" xfId="0" applyNumberFormat="1" applyFont="1" applyFill="1" applyBorder="1" applyAlignment="1" applyProtection="1">
      <alignment horizontal="center" vertical="center"/>
    </xf>
    <xf numFmtId="0" fontId="11" fillId="7" borderId="15" xfId="0" applyNumberFormat="1" applyFont="1" applyFill="1" applyBorder="1" applyAlignment="1" applyProtection="1">
      <alignment horizontal="center" vertical="center"/>
    </xf>
    <xf numFmtId="0" fontId="11" fillId="7" borderId="24" xfId="0" applyNumberFormat="1" applyFont="1" applyFill="1" applyBorder="1" applyAlignment="1" applyProtection="1">
      <alignment horizontal="center" vertical="center"/>
    </xf>
    <xf numFmtId="0" fontId="19" fillId="7" borderId="85" xfId="0" applyFont="1" applyFill="1" applyBorder="1" applyAlignment="1" applyProtection="1">
      <alignment horizontal="center" vertical="center" textRotation="255"/>
    </xf>
    <xf numFmtId="0" fontId="19" fillId="7" borderId="86" xfId="0" applyFont="1" applyFill="1" applyBorder="1" applyAlignment="1" applyProtection="1">
      <alignment horizontal="center" vertical="center" textRotation="255"/>
    </xf>
    <xf numFmtId="0" fontId="19" fillId="7" borderId="78" xfId="0" applyFont="1" applyFill="1" applyBorder="1" applyAlignment="1" applyProtection="1">
      <alignment horizontal="center" vertical="center" textRotation="255"/>
    </xf>
    <xf numFmtId="0" fontId="7" fillId="7" borderId="56" xfId="0" applyFont="1" applyFill="1" applyBorder="1" applyAlignment="1" applyProtection="1">
      <alignment horizontal="center" vertical="center"/>
    </xf>
    <xf numFmtId="0" fontId="7" fillId="7" borderId="71" xfId="0" applyFont="1" applyFill="1" applyBorder="1" applyAlignment="1" applyProtection="1">
      <alignment horizontal="center" vertical="center"/>
    </xf>
    <xf numFmtId="0" fontId="7" fillId="7" borderId="31" xfId="0" applyFont="1" applyFill="1" applyBorder="1" applyAlignment="1" applyProtection="1">
      <alignment horizontal="center" vertical="center"/>
    </xf>
    <xf numFmtId="0" fontId="11" fillId="5" borderId="49" xfId="0" applyNumberFormat="1" applyFont="1" applyFill="1" applyBorder="1" applyAlignment="1" applyProtection="1">
      <alignment horizontal="center" vertical="center"/>
    </xf>
    <xf numFmtId="0" fontId="21" fillId="0" borderId="116" xfId="0" applyFont="1" applyBorder="1" applyAlignment="1">
      <alignment horizontal="center" vertical="center"/>
    </xf>
    <xf numFmtId="0" fontId="21" fillId="0" borderId="117" xfId="0" applyFont="1" applyBorder="1" applyAlignment="1">
      <alignment horizontal="center" vertical="center"/>
    </xf>
    <xf numFmtId="38" fontId="21" fillId="9" borderId="95" xfId="0" applyNumberFormat="1" applyFont="1" applyFill="1" applyBorder="1" applyAlignment="1">
      <alignment horizontal="center" vertical="center"/>
    </xf>
    <xf numFmtId="38" fontId="21" fillId="9" borderId="99" xfId="0" applyNumberFormat="1" applyFont="1" applyFill="1" applyBorder="1" applyAlignment="1">
      <alignment horizontal="center" vertical="center"/>
    </xf>
    <xf numFmtId="38" fontId="21" fillId="9" borderId="103" xfId="0" applyNumberFormat="1" applyFont="1" applyFill="1" applyBorder="1" applyAlignment="1">
      <alignment horizontal="center" vertical="center"/>
    </xf>
    <xf numFmtId="177" fontId="3" fillId="0" borderId="1" xfId="0" applyNumberFormat="1" applyFont="1" applyFill="1" applyBorder="1" applyAlignment="1" applyProtection="1">
      <alignment horizontal="center" vertical="center" shrinkToFit="1"/>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6" fillId="0" borderId="0" xfId="0" applyFont="1" applyAlignment="1">
      <alignment horizontal="center" vertical="center"/>
    </xf>
    <xf numFmtId="0" fontId="24" fillId="0" borderId="76" xfId="0" applyFont="1" applyBorder="1" applyAlignment="1">
      <alignment horizontal="center" vertical="center"/>
    </xf>
    <xf numFmtId="0" fontId="24" fillId="0" borderId="37" xfId="0" applyFont="1" applyBorder="1" applyAlignment="1">
      <alignment horizontal="center" vertical="center"/>
    </xf>
    <xf numFmtId="38" fontId="7" fillId="9" borderId="96" xfId="0" applyNumberFormat="1" applyFont="1" applyFill="1" applyBorder="1" applyAlignment="1">
      <alignment horizontal="center" vertical="center"/>
    </xf>
    <xf numFmtId="38" fontId="7" fillId="9" borderId="92" xfId="0" applyNumberFormat="1" applyFont="1" applyFill="1" applyBorder="1" applyAlignment="1">
      <alignment horizontal="center" vertical="center"/>
    </xf>
    <xf numFmtId="38" fontId="7" fillId="9" borderId="102" xfId="0" applyNumberFormat="1" applyFont="1" applyFill="1" applyBorder="1" applyAlignment="1">
      <alignment horizontal="center" vertical="center"/>
    </xf>
    <xf numFmtId="38" fontId="21" fillId="9" borderId="92" xfId="0" applyNumberFormat="1" applyFont="1" applyFill="1" applyBorder="1" applyAlignment="1">
      <alignment horizontal="center" vertical="center"/>
    </xf>
    <xf numFmtId="0" fontId="21" fillId="9" borderId="92" xfId="0" applyFont="1" applyFill="1" applyBorder="1" applyAlignment="1">
      <alignment horizontal="center" vertical="center"/>
    </xf>
    <xf numFmtId="0" fontId="21" fillId="9" borderId="102" xfId="0" applyFont="1" applyFill="1" applyBorder="1" applyAlignment="1">
      <alignment horizontal="center" vertical="center"/>
    </xf>
    <xf numFmtId="38" fontId="21" fillId="9" borderId="96" xfId="0" applyNumberFormat="1" applyFont="1" applyFill="1" applyBorder="1" applyAlignment="1">
      <alignment horizontal="center" vertical="center"/>
    </xf>
    <xf numFmtId="38" fontId="21" fillId="9" borderId="102" xfId="0" applyNumberFormat="1" applyFont="1" applyFill="1" applyBorder="1" applyAlignment="1">
      <alignment horizontal="center" vertical="center"/>
    </xf>
    <xf numFmtId="0" fontId="12" fillId="7" borderId="68" xfId="0" applyFont="1" applyFill="1" applyBorder="1" applyAlignment="1" applyProtection="1">
      <alignment horizontal="center" vertical="center"/>
    </xf>
    <xf numFmtId="0" fontId="12" fillId="7" borderId="69" xfId="0" applyFont="1" applyFill="1" applyBorder="1" applyAlignment="1" applyProtection="1">
      <alignment horizontal="center" vertical="center"/>
    </xf>
    <xf numFmtId="0" fontId="12" fillId="7" borderId="70" xfId="0" applyFont="1" applyFill="1" applyBorder="1" applyAlignment="1" applyProtection="1">
      <alignment horizontal="center" vertical="center"/>
    </xf>
    <xf numFmtId="0" fontId="12" fillId="0" borderId="68" xfId="0" applyFont="1" applyBorder="1" applyAlignment="1" applyProtection="1">
      <alignment horizontal="center" vertical="center"/>
    </xf>
    <xf numFmtId="0" fontId="12" fillId="0" borderId="69" xfId="0" applyFont="1" applyBorder="1" applyAlignment="1" applyProtection="1">
      <alignment horizontal="center" vertical="center"/>
    </xf>
    <xf numFmtId="0" fontId="12" fillId="0" borderId="70" xfId="0" applyFont="1" applyBorder="1" applyAlignment="1" applyProtection="1">
      <alignment horizontal="center" vertical="center"/>
    </xf>
    <xf numFmtId="0" fontId="12" fillId="5" borderId="68" xfId="0" applyFont="1" applyFill="1" applyBorder="1" applyAlignment="1" applyProtection="1">
      <alignment horizontal="center" vertical="center"/>
    </xf>
    <xf numFmtId="0" fontId="12" fillId="5" borderId="69" xfId="0" applyFont="1" applyFill="1" applyBorder="1" applyAlignment="1" applyProtection="1">
      <alignment horizontal="center" vertical="center"/>
    </xf>
    <xf numFmtId="0" fontId="12" fillId="5" borderId="70" xfId="0" applyFont="1" applyFill="1" applyBorder="1" applyAlignment="1" applyProtection="1">
      <alignment horizontal="center" vertical="center"/>
    </xf>
  </cellXfs>
  <cellStyles count="3">
    <cellStyle name="桁区切り" xfId="1" builtinId="6"/>
    <cellStyle name="標準" xfId="0" builtinId="0"/>
    <cellStyle name="標準_短期入所介護給付費請求書" xfId="2" xr:uid="{132C2F24-C289-4DCC-9301-003D44CE4485}"/>
  </cellStyles>
  <dxfs count="47">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04327-0745-49AF-A0BD-AC83D5B7B37C}">
  <sheetPr codeName="Sheet1">
    <tabColor rgb="FFFFFF99"/>
    <pageSetUpPr fitToPage="1"/>
  </sheetPr>
  <dimension ref="B1:AJ46"/>
  <sheetViews>
    <sheetView workbookViewId="0">
      <selection activeCell="W17" sqref="W17:AF19"/>
    </sheetView>
  </sheetViews>
  <sheetFormatPr defaultColWidth="3.875" defaultRowHeight="17.25" customHeight="1"/>
  <cols>
    <col min="1" max="37" width="2.875" style="36" customWidth="1"/>
    <col min="38" max="16384" width="3.875" style="36"/>
  </cols>
  <sheetData>
    <row r="1" spans="2:36" ht="18" customHeight="1" thickBot="1">
      <c r="B1" s="213" t="s">
        <v>102</v>
      </c>
      <c r="C1" s="213"/>
      <c r="D1" s="213"/>
      <c r="E1" s="213"/>
      <c r="F1" s="213"/>
      <c r="G1" s="213"/>
      <c r="H1" s="213"/>
    </row>
    <row r="2" spans="2:36" ht="18" customHeight="1">
      <c r="B2" s="37"/>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9"/>
    </row>
    <row r="3" spans="2:36" ht="26.25" customHeight="1">
      <c r="B3" s="40"/>
      <c r="C3" s="216" t="s">
        <v>129</v>
      </c>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41"/>
    </row>
    <row r="4" spans="2:36" ht="18" customHeight="1">
      <c r="B4" s="40"/>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3"/>
      <c r="AF4" s="43"/>
      <c r="AG4" s="43"/>
      <c r="AH4" s="43"/>
      <c r="AI4" s="43"/>
      <c r="AJ4" s="41"/>
    </row>
    <row r="5" spans="2:36" ht="18" customHeight="1">
      <c r="B5" s="4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1"/>
    </row>
    <row r="6" spans="2:36" ht="18" customHeight="1">
      <c r="B6" s="40"/>
      <c r="C6" s="43"/>
      <c r="D6" s="43"/>
      <c r="E6" s="44"/>
      <c r="F6" s="44"/>
      <c r="G6" s="44"/>
      <c r="H6" s="44"/>
      <c r="I6" s="44"/>
      <c r="J6" s="44"/>
      <c r="K6" s="44"/>
      <c r="L6" s="44"/>
      <c r="M6" s="44"/>
      <c r="N6" s="43"/>
      <c r="O6" s="43"/>
      <c r="P6" s="43"/>
      <c r="Q6" s="43"/>
      <c r="R6" s="215" t="s">
        <v>5</v>
      </c>
      <c r="S6" s="215"/>
      <c r="T6" s="223"/>
      <c r="U6" s="223"/>
      <c r="V6" s="224" t="s">
        <v>0</v>
      </c>
      <c r="W6" s="224"/>
      <c r="X6" s="223"/>
      <c r="Y6" s="223"/>
      <c r="Z6" s="215" t="s">
        <v>1</v>
      </c>
      <c r="AA6" s="215"/>
      <c r="AB6" s="224"/>
      <c r="AC6" s="224"/>
      <c r="AD6" s="215" t="s">
        <v>91</v>
      </c>
      <c r="AE6" s="215"/>
      <c r="AF6" s="43"/>
      <c r="AG6" s="43"/>
      <c r="AH6" s="43"/>
      <c r="AI6" s="43"/>
      <c r="AJ6" s="41"/>
    </row>
    <row r="7" spans="2:36" ht="18" customHeight="1">
      <c r="B7" s="40"/>
      <c r="C7" s="43"/>
      <c r="D7" s="43"/>
      <c r="E7" s="43"/>
      <c r="F7" s="43"/>
      <c r="G7" s="43"/>
      <c r="H7" s="43"/>
      <c r="I7" s="43"/>
      <c r="J7" s="43"/>
      <c r="K7" s="44"/>
      <c r="L7" s="44"/>
      <c r="M7" s="43"/>
      <c r="N7" s="43"/>
      <c r="O7" s="43"/>
      <c r="P7" s="43"/>
      <c r="Q7" s="43"/>
      <c r="R7" s="215"/>
      <c r="S7" s="215"/>
      <c r="T7" s="223"/>
      <c r="U7" s="223"/>
      <c r="V7" s="224"/>
      <c r="W7" s="224"/>
      <c r="X7" s="223"/>
      <c r="Y7" s="223"/>
      <c r="Z7" s="215"/>
      <c r="AA7" s="215"/>
      <c r="AB7" s="224"/>
      <c r="AC7" s="224"/>
      <c r="AD7" s="215"/>
      <c r="AE7" s="215"/>
      <c r="AF7" s="43"/>
      <c r="AG7" s="43"/>
      <c r="AH7" s="43"/>
      <c r="AI7" s="43"/>
      <c r="AJ7" s="41"/>
    </row>
    <row r="8" spans="2:36" ht="18" customHeight="1">
      <c r="B8" s="40"/>
      <c r="C8" s="43"/>
      <c r="D8" s="44"/>
      <c r="E8" s="44"/>
      <c r="F8" s="44"/>
      <c r="G8" s="44"/>
      <c r="H8" s="44"/>
      <c r="I8" s="44"/>
      <c r="J8" s="44"/>
      <c r="K8" s="44"/>
      <c r="L8" s="44"/>
      <c r="M8" s="43"/>
      <c r="N8" s="43"/>
      <c r="O8" s="43"/>
      <c r="P8" s="43"/>
      <c r="Q8" s="43"/>
      <c r="R8" s="43"/>
      <c r="S8" s="43"/>
      <c r="T8" s="43"/>
      <c r="U8" s="43"/>
      <c r="V8" s="43"/>
      <c r="W8" s="43"/>
      <c r="X8" s="43"/>
      <c r="Y8" s="43"/>
      <c r="Z8" s="43"/>
      <c r="AA8" s="43"/>
      <c r="AB8" s="43"/>
      <c r="AC8" s="43"/>
      <c r="AD8" s="43"/>
      <c r="AE8" s="43"/>
      <c r="AF8" s="43"/>
      <c r="AG8" s="43"/>
      <c r="AH8" s="43"/>
      <c r="AI8" s="43"/>
      <c r="AJ8" s="41"/>
    </row>
    <row r="9" spans="2:36" ht="18" customHeight="1">
      <c r="B9" s="40"/>
      <c r="C9" s="43"/>
      <c r="D9" s="44"/>
      <c r="E9" s="44"/>
      <c r="F9" s="44"/>
      <c r="G9" s="44"/>
      <c r="H9" s="44"/>
      <c r="I9" s="44"/>
      <c r="J9" s="44"/>
      <c r="K9" s="44"/>
      <c r="L9" s="44"/>
      <c r="M9" s="43"/>
      <c r="N9" s="43"/>
      <c r="O9" s="43"/>
      <c r="P9" s="44"/>
      <c r="Q9" s="43"/>
      <c r="R9" s="43"/>
      <c r="S9" s="43"/>
      <c r="T9" s="43"/>
      <c r="U9" s="43"/>
      <c r="V9" s="43"/>
      <c r="W9" s="43"/>
      <c r="X9" s="43"/>
      <c r="Y9" s="43"/>
      <c r="Z9" s="43"/>
      <c r="AA9" s="43"/>
      <c r="AB9" s="43"/>
      <c r="AC9" s="43"/>
      <c r="AD9" s="43"/>
      <c r="AE9" s="43"/>
      <c r="AF9" s="43"/>
      <c r="AG9" s="43"/>
      <c r="AH9" s="43"/>
      <c r="AI9" s="43"/>
      <c r="AJ9" s="41"/>
    </row>
    <row r="10" spans="2:36" ht="18" customHeight="1">
      <c r="B10" s="40"/>
      <c r="C10" s="43"/>
      <c r="D10" s="214" t="s">
        <v>2</v>
      </c>
      <c r="E10" s="214"/>
      <c r="F10" s="214"/>
      <c r="G10" s="214"/>
      <c r="H10" s="214"/>
      <c r="I10" s="214"/>
      <c r="J10" s="214"/>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1"/>
    </row>
    <row r="11" spans="2:36" ht="18" customHeight="1">
      <c r="B11" s="40"/>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1"/>
    </row>
    <row r="12" spans="2:36" ht="18" customHeight="1">
      <c r="B12" s="40"/>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1"/>
    </row>
    <row r="13" spans="2:36" ht="18" customHeight="1" thickBot="1">
      <c r="B13" s="40"/>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1"/>
    </row>
    <row r="14" spans="2:36" ht="18" customHeight="1" thickBot="1">
      <c r="B14" s="40"/>
      <c r="C14" s="43"/>
      <c r="D14" s="43"/>
      <c r="E14" s="43"/>
      <c r="F14" s="43"/>
      <c r="G14" s="43"/>
      <c r="H14" s="43"/>
      <c r="I14" s="43"/>
      <c r="J14" s="43"/>
      <c r="K14" s="43"/>
      <c r="L14" s="43"/>
      <c r="M14" s="43"/>
      <c r="N14" s="43"/>
      <c r="O14" s="43"/>
      <c r="P14" s="43"/>
      <c r="Q14" s="233" t="s">
        <v>92</v>
      </c>
      <c r="R14" s="234" t="s">
        <v>4</v>
      </c>
      <c r="S14" s="234"/>
      <c r="T14" s="234"/>
      <c r="U14" s="234"/>
      <c r="V14" s="234"/>
      <c r="W14" s="217">
        <v>1234567890</v>
      </c>
      <c r="X14" s="218"/>
      <c r="Y14" s="218"/>
      <c r="Z14" s="218"/>
      <c r="AA14" s="218"/>
      <c r="AB14" s="218"/>
      <c r="AC14" s="218"/>
      <c r="AD14" s="218"/>
      <c r="AE14" s="218"/>
      <c r="AF14" s="219"/>
      <c r="AG14" s="43"/>
      <c r="AH14" s="43"/>
      <c r="AI14" s="43"/>
      <c r="AJ14" s="41"/>
    </row>
    <row r="15" spans="2:36" ht="18" customHeight="1" thickBot="1">
      <c r="B15" s="40"/>
      <c r="C15" s="43"/>
      <c r="D15" s="43"/>
      <c r="E15" s="43"/>
      <c r="F15" s="214" t="s">
        <v>104</v>
      </c>
      <c r="G15" s="214"/>
      <c r="H15" s="214"/>
      <c r="I15" s="214"/>
      <c r="J15" s="214"/>
      <c r="K15" s="214"/>
      <c r="L15" s="214"/>
      <c r="M15" s="214"/>
      <c r="N15" s="44" t="s">
        <v>95</v>
      </c>
      <c r="O15" s="43"/>
      <c r="P15" s="43"/>
      <c r="Q15" s="233"/>
      <c r="R15" s="234"/>
      <c r="S15" s="234"/>
      <c r="T15" s="234"/>
      <c r="U15" s="234"/>
      <c r="V15" s="234"/>
      <c r="W15" s="220"/>
      <c r="X15" s="221"/>
      <c r="Y15" s="221"/>
      <c r="Z15" s="221"/>
      <c r="AA15" s="221"/>
      <c r="AB15" s="221"/>
      <c r="AC15" s="221"/>
      <c r="AD15" s="221"/>
      <c r="AE15" s="221"/>
      <c r="AF15" s="222"/>
      <c r="AG15" s="43" t="s">
        <v>112</v>
      </c>
      <c r="AH15" s="43"/>
      <c r="AI15" s="43"/>
      <c r="AJ15" s="41"/>
    </row>
    <row r="16" spans="2:36" ht="18" customHeight="1" thickBot="1">
      <c r="B16" s="40"/>
      <c r="C16" s="43"/>
      <c r="D16" s="43"/>
      <c r="E16" s="43"/>
      <c r="F16" s="43"/>
      <c r="G16" s="43"/>
      <c r="H16" s="43"/>
      <c r="I16" s="43"/>
      <c r="J16" s="43"/>
      <c r="K16" s="43"/>
      <c r="L16" s="43"/>
      <c r="M16" s="43"/>
      <c r="N16" s="43"/>
      <c r="O16" s="43"/>
      <c r="P16" s="43"/>
      <c r="Q16" s="233"/>
      <c r="R16" s="237" t="s">
        <v>93</v>
      </c>
      <c r="S16" s="237"/>
      <c r="T16" s="237"/>
      <c r="U16" s="237"/>
      <c r="V16" s="237"/>
      <c r="W16" s="45" t="s">
        <v>94</v>
      </c>
      <c r="X16" s="241">
        <v>188</v>
      </c>
      <c r="Y16" s="241"/>
      <c r="Z16" s="241"/>
      <c r="AA16" s="46" t="s">
        <v>101</v>
      </c>
      <c r="AB16" s="241">
        <v>8666</v>
      </c>
      <c r="AC16" s="241"/>
      <c r="AD16" s="241"/>
      <c r="AE16" s="241"/>
      <c r="AF16" s="242"/>
      <c r="AG16" s="43"/>
      <c r="AH16" s="43"/>
      <c r="AI16" s="43"/>
      <c r="AJ16" s="41"/>
    </row>
    <row r="17" spans="2:36" ht="18" customHeight="1" thickBot="1">
      <c r="B17" s="40"/>
      <c r="C17" s="43"/>
      <c r="D17" s="215"/>
      <c r="E17" s="215"/>
      <c r="F17" s="215"/>
      <c r="G17" s="215"/>
      <c r="H17" s="215"/>
      <c r="I17" s="215"/>
      <c r="J17" s="215"/>
      <c r="K17" s="215"/>
      <c r="L17" s="215"/>
      <c r="M17" s="43"/>
      <c r="N17" s="43"/>
      <c r="O17" s="43"/>
      <c r="P17" s="43"/>
      <c r="Q17" s="233"/>
      <c r="R17" s="237"/>
      <c r="S17" s="237"/>
      <c r="T17" s="237"/>
      <c r="U17" s="237"/>
      <c r="V17" s="237"/>
      <c r="W17" s="243" t="s">
        <v>133</v>
      </c>
      <c r="X17" s="244"/>
      <c r="Y17" s="244"/>
      <c r="Z17" s="244"/>
      <c r="AA17" s="244"/>
      <c r="AB17" s="244"/>
      <c r="AC17" s="244"/>
      <c r="AD17" s="244"/>
      <c r="AE17" s="244"/>
      <c r="AF17" s="245"/>
      <c r="AG17" s="43"/>
      <c r="AH17" s="43"/>
      <c r="AI17" s="43"/>
      <c r="AJ17" s="41"/>
    </row>
    <row r="18" spans="2:36" ht="18" customHeight="1" thickBot="1">
      <c r="B18" s="40"/>
      <c r="C18" s="43"/>
      <c r="D18" s="87"/>
      <c r="E18" s="87"/>
      <c r="F18" s="87"/>
      <c r="G18" s="87"/>
      <c r="H18" s="87"/>
      <c r="I18" s="87"/>
      <c r="J18" s="87"/>
      <c r="K18" s="87"/>
      <c r="L18" s="87"/>
      <c r="M18" s="43"/>
      <c r="N18" s="43"/>
      <c r="O18" s="43"/>
      <c r="P18" s="43"/>
      <c r="Q18" s="233"/>
      <c r="R18" s="237"/>
      <c r="S18" s="237"/>
      <c r="T18" s="237"/>
      <c r="U18" s="237"/>
      <c r="V18" s="237"/>
      <c r="W18" s="243"/>
      <c r="X18" s="244"/>
      <c r="Y18" s="244"/>
      <c r="Z18" s="244"/>
      <c r="AA18" s="244"/>
      <c r="AB18" s="244"/>
      <c r="AC18" s="244"/>
      <c r="AD18" s="244"/>
      <c r="AE18" s="244"/>
      <c r="AF18" s="245"/>
      <c r="AG18" s="43"/>
      <c r="AH18" s="43"/>
      <c r="AI18" s="43"/>
      <c r="AJ18" s="41"/>
    </row>
    <row r="19" spans="2:36" ht="18" customHeight="1" thickBot="1">
      <c r="B19" s="40"/>
      <c r="C19" s="43"/>
      <c r="D19" s="43"/>
      <c r="E19" s="43"/>
      <c r="F19" s="43"/>
      <c r="G19" s="43"/>
      <c r="H19" s="43"/>
      <c r="I19" s="43"/>
      <c r="J19" s="43"/>
      <c r="K19" s="43"/>
      <c r="L19" s="43"/>
      <c r="M19" s="43"/>
      <c r="N19" s="43"/>
      <c r="O19" s="43"/>
      <c r="P19" s="43"/>
      <c r="Q19" s="233"/>
      <c r="R19" s="237"/>
      <c r="S19" s="237"/>
      <c r="T19" s="237"/>
      <c r="U19" s="237"/>
      <c r="V19" s="237"/>
      <c r="W19" s="243"/>
      <c r="X19" s="244"/>
      <c r="Y19" s="244"/>
      <c r="Z19" s="244"/>
      <c r="AA19" s="244"/>
      <c r="AB19" s="244"/>
      <c r="AC19" s="244"/>
      <c r="AD19" s="244"/>
      <c r="AE19" s="244"/>
      <c r="AF19" s="245"/>
      <c r="AG19" s="43"/>
      <c r="AH19" s="43"/>
      <c r="AI19" s="43"/>
      <c r="AJ19" s="41"/>
    </row>
    <row r="20" spans="2:36" ht="18" customHeight="1" thickBot="1">
      <c r="B20" s="40"/>
      <c r="C20" s="43"/>
      <c r="D20" s="43"/>
      <c r="E20" s="43"/>
      <c r="F20" s="43"/>
      <c r="G20" s="43"/>
      <c r="H20" s="43"/>
      <c r="I20" s="43"/>
      <c r="J20" s="43"/>
      <c r="K20" s="43"/>
      <c r="L20" s="43"/>
      <c r="M20" s="43"/>
      <c r="N20" s="43"/>
      <c r="O20" s="43"/>
      <c r="P20" s="43"/>
      <c r="Q20" s="233"/>
      <c r="R20" s="237" t="s">
        <v>96</v>
      </c>
      <c r="S20" s="237"/>
      <c r="T20" s="237"/>
      <c r="U20" s="237"/>
      <c r="V20" s="237"/>
      <c r="W20" s="243" t="s">
        <v>134</v>
      </c>
      <c r="X20" s="244"/>
      <c r="Y20" s="244"/>
      <c r="Z20" s="244"/>
      <c r="AA20" s="244"/>
      <c r="AB20" s="244"/>
      <c r="AC20" s="244"/>
      <c r="AD20" s="244"/>
      <c r="AE20" s="244"/>
      <c r="AF20" s="245"/>
      <c r="AG20" s="43"/>
      <c r="AH20" s="43"/>
      <c r="AI20" s="43"/>
      <c r="AJ20" s="41"/>
    </row>
    <row r="21" spans="2:36" ht="18" customHeight="1" thickBot="1">
      <c r="B21" s="40"/>
      <c r="C21" s="43"/>
      <c r="D21" s="43"/>
      <c r="E21" s="43"/>
      <c r="F21" s="43"/>
      <c r="G21" s="43"/>
      <c r="H21" s="43"/>
      <c r="I21" s="43"/>
      <c r="J21" s="43"/>
      <c r="K21" s="43"/>
      <c r="L21" s="43"/>
      <c r="M21" s="43"/>
      <c r="N21" s="43"/>
      <c r="O21" s="43"/>
      <c r="P21" s="43"/>
      <c r="Q21" s="233"/>
      <c r="R21" s="237"/>
      <c r="S21" s="237"/>
      <c r="T21" s="237"/>
      <c r="U21" s="237"/>
      <c r="V21" s="237"/>
      <c r="W21" s="243"/>
      <c r="X21" s="244"/>
      <c r="Y21" s="244"/>
      <c r="Z21" s="244"/>
      <c r="AA21" s="244"/>
      <c r="AB21" s="244"/>
      <c r="AC21" s="244"/>
      <c r="AD21" s="244"/>
      <c r="AE21" s="244"/>
      <c r="AF21" s="245"/>
      <c r="AG21" s="43"/>
      <c r="AH21" s="43"/>
      <c r="AI21" s="43"/>
      <c r="AJ21" s="41"/>
    </row>
    <row r="22" spans="2:36" ht="18" customHeight="1" thickBot="1">
      <c r="B22" s="40"/>
      <c r="C22" s="43"/>
      <c r="D22" s="43"/>
      <c r="E22" s="43"/>
      <c r="F22" s="43"/>
      <c r="G22" s="43"/>
      <c r="H22" s="43"/>
      <c r="I22" s="43"/>
      <c r="J22" s="43"/>
      <c r="K22" s="43"/>
      <c r="L22" s="43"/>
      <c r="M22" s="43"/>
      <c r="N22" s="43"/>
      <c r="O22" s="43"/>
      <c r="P22" s="43"/>
      <c r="Q22" s="233"/>
      <c r="R22" s="237"/>
      <c r="S22" s="237"/>
      <c r="T22" s="237"/>
      <c r="U22" s="237"/>
      <c r="V22" s="237"/>
      <c r="W22" s="243"/>
      <c r="X22" s="244"/>
      <c r="Y22" s="244"/>
      <c r="Z22" s="244"/>
      <c r="AA22" s="244"/>
      <c r="AB22" s="244"/>
      <c r="AC22" s="244"/>
      <c r="AD22" s="244"/>
      <c r="AE22" s="244"/>
      <c r="AF22" s="245"/>
      <c r="AG22" s="43"/>
      <c r="AH22" s="43"/>
      <c r="AI22" s="43"/>
      <c r="AJ22" s="41"/>
    </row>
    <row r="23" spans="2:36" ht="18" customHeight="1" thickBot="1">
      <c r="B23" s="40"/>
      <c r="C23" s="43"/>
      <c r="D23" s="43"/>
      <c r="E23" s="43"/>
      <c r="F23" s="43"/>
      <c r="G23" s="43"/>
      <c r="H23" s="43"/>
      <c r="I23" s="43"/>
      <c r="J23" s="43"/>
      <c r="K23" s="43"/>
      <c r="L23" s="43"/>
      <c r="M23" s="43"/>
      <c r="N23" s="43"/>
      <c r="O23" s="43"/>
      <c r="P23" s="43"/>
      <c r="Q23" s="233"/>
      <c r="R23" s="237" t="s">
        <v>97</v>
      </c>
      <c r="S23" s="237"/>
      <c r="T23" s="237"/>
      <c r="U23" s="237"/>
      <c r="V23" s="237"/>
      <c r="W23" s="248" t="s">
        <v>135</v>
      </c>
      <c r="X23" s="249"/>
      <c r="Y23" s="249"/>
      <c r="Z23" s="249"/>
      <c r="AA23" s="249"/>
      <c r="AB23" s="249"/>
      <c r="AC23" s="249"/>
      <c r="AD23" s="250"/>
      <c r="AE23" s="246" t="s">
        <v>3</v>
      </c>
      <c r="AF23" s="247"/>
      <c r="AG23" s="43"/>
      <c r="AH23" s="43"/>
      <c r="AI23" s="43"/>
      <c r="AJ23" s="41"/>
    </row>
    <row r="24" spans="2:36" ht="18" customHeight="1" thickBot="1">
      <c r="B24" s="40"/>
      <c r="C24" s="43"/>
      <c r="D24" s="43"/>
      <c r="E24" s="43"/>
      <c r="F24" s="43"/>
      <c r="G24" s="43"/>
      <c r="H24" s="43"/>
      <c r="I24" s="43"/>
      <c r="J24" s="43"/>
      <c r="K24" s="43"/>
      <c r="L24" s="43"/>
      <c r="M24" s="43"/>
      <c r="N24" s="43"/>
      <c r="O24" s="43"/>
      <c r="P24" s="43"/>
      <c r="Q24" s="233"/>
      <c r="R24" s="237"/>
      <c r="S24" s="237"/>
      <c r="T24" s="237"/>
      <c r="U24" s="237"/>
      <c r="V24" s="237"/>
      <c r="W24" s="248"/>
      <c r="X24" s="249"/>
      <c r="Y24" s="249"/>
      <c r="Z24" s="249"/>
      <c r="AA24" s="249"/>
      <c r="AB24" s="249"/>
      <c r="AC24" s="249"/>
      <c r="AD24" s="250"/>
      <c r="AE24" s="246"/>
      <c r="AF24" s="247"/>
      <c r="AG24" s="43"/>
      <c r="AH24" s="43"/>
      <c r="AI24" s="43"/>
      <c r="AJ24" s="41"/>
    </row>
    <row r="25" spans="2:36" ht="18" customHeight="1" thickBot="1">
      <c r="B25" s="40"/>
      <c r="C25" s="43"/>
      <c r="D25" s="43"/>
      <c r="E25" s="43"/>
      <c r="F25" s="43"/>
      <c r="G25" s="43"/>
      <c r="H25" s="43"/>
      <c r="I25" s="43"/>
      <c r="J25" s="43"/>
      <c r="K25" s="43"/>
      <c r="L25" s="43"/>
      <c r="M25" s="43"/>
      <c r="N25" s="43"/>
      <c r="O25" s="43"/>
      <c r="P25" s="43"/>
      <c r="Q25" s="233"/>
      <c r="R25" s="237" t="s">
        <v>100</v>
      </c>
      <c r="S25" s="237"/>
      <c r="T25" s="237"/>
      <c r="U25" s="237"/>
      <c r="V25" s="237"/>
      <c r="W25" s="238" t="s">
        <v>136</v>
      </c>
      <c r="X25" s="239"/>
      <c r="Y25" s="239"/>
      <c r="Z25" s="239"/>
      <c r="AA25" s="239"/>
      <c r="AB25" s="239"/>
      <c r="AC25" s="239"/>
      <c r="AD25" s="239"/>
      <c r="AE25" s="239"/>
      <c r="AF25" s="240"/>
      <c r="AG25" s="43"/>
      <c r="AH25" s="43"/>
      <c r="AI25" s="43"/>
      <c r="AJ25" s="41"/>
    </row>
    <row r="26" spans="2:36" ht="18" customHeight="1">
      <c r="B26" s="40"/>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1"/>
    </row>
    <row r="27" spans="2:36" ht="18" customHeight="1">
      <c r="B27" s="40"/>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7"/>
      <c r="AH27" s="47"/>
      <c r="AI27" s="43"/>
      <c r="AJ27" s="41"/>
    </row>
    <row r="28" spans="2:36" ht="18" customHeight="1" thickBot="1">
      <c r="B28" s="40"/>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7"/>
      <c r="AH28" s="47"/>
      <c r="AI28" s="43"/>
      <c r="AJ28" s="41"/>
    </row>
    <row r="29" spans="2:36" ht="18" customHeight="1">
      <c r="B29" s="40"/>
      <c r="C29" s="43"/>
      <c r="D29" s="47"/>
      <c r="E29" s="199" t="s">
        <v>98</v>
      </c>
      <c r="F29" s="200"/>
      <c r="G29" s="200"/>
      <c r="H29" s="200"/>
      <c r="I29" s="200"/>
      <c r="J29" s="196"/>
      <c r="K29" s="203">
        <v>2025</v>
      </c>
      <c r="L29" s="204"/>
      <c r="M29" s="204"/>
      <c r="N29" s="211"/>
      <c r="O29" s="209" t="s">
        <v>0</v>
      </c>
      <c r="P29" s="209"/>
      <c r="Q29" s="235">
        <v>7</v>
      </c>
      <c r="R29" s="211"/>
      <c r="S29" s="195" t="s">
        <v>6</v>
      </c>
      <c r="T29" s="196"/>
      <c r="U29" s="43"/>
      <c r="V29" s="199" t="s">
        <v>99</v>
      </c>
      <c r="W29" s="200"/>
      <c r="X29" s="200"/>
      <c r="Y29" s="200"/>
      <c r="Z29" s="200"/>
      <c r="AA29" s="196"/>
      <c r="AB29" s="203">
        <v>10</v>
      </c>
      <c r="AC29" s="204"/>
      <c r="AD29" s="204"/>
      <c r="AE29" s="205"/>
      <c r="AF29" s="47"/>
      <c r="AG29" s="47"/>
      <c r="AH29" s="47"/>
      <c r="AI29" s="43"/>
      <c r="AJ29" s="41"/>
    </row>
    <row r="30" spans="2:36" ht="18" customHeight="1" thickBot="1">
      <c r="B30" s="40"/>
      <c r="C30" s="43"/>
      <c r="D30" s="47"/>
      <c r="E30" s="201"/>
      <c r="F30" s="202"/>
      <c r="G30" s="202"/>
      <c r="H30" s="202"/>
      <c r="I30" s="202"/>
      <c r="J30" s="198"/>
      <c r="K30" s="206"/>
      <c r="L30" s="207"/>
      <c r="M30" s="207"/>
      <c r="N30" s="212"/>
      <c r="O30" s="210"/>
      <c r="P30" s="210"/>
      <c r="Q30" s="236"/>
      <c r="R30" s="212"/>
      <c r="S30" s="197"/>
      <c r="T30" s="198"/>
      <c r="U30" s="43"/>
      <c r="V30" s="201"/>
      <c r="W30" s="202"/>
      <c r="X30" s="202"/>
      <c r="Y30" s="202"/>
      <c r="Z30" s="202"/>
      <c r="AA30" s="198"/>
      <c r="AB30" s="206"/>
      <c r="AC30" s="207"/>
      <c r="AD30" s="207"/>
      <c r="AE30" s="208"/>
      <c r="AF30" s="47"/>
      <c r="AG30" s="47"/>
      <c r="AH30" s="47"/>
      <c r="AI30" s="43"/>
      <c r="AJ30" s="41"/>
    </row>
    <row r="31" spans="2:36" ht="18" customHeight="1">
      <c r="B31" s="40"/>
      <c r="C31" s="43"/>
      <c r="D31" s="48"/>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1"/>
    </row>
    <row r="32" spans="2:36" ht="18" customHeight="1">
      <c r="B32" s="40"/>
      <c r="C32" s="43"/>
      <c r="D32" s="48"/>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1"/>
    </row>
    <row r="33" spans="2:36" ht="18" customHeight="1" thickBot="1">
      <c r="B33" s="40"/>
      <c r="C33" s="43"/>
      <c r="D33" s="48"/>
      <c r="E33" s="48"/>
      <c r="F33" s="48"/>
      <c r="G33" s="48"/>
      <c r="H33" s="48"/>
      <c r="I33" s="48"/>
      <c r="J33" s="48"/>
      <c r="K33" s="49"/>
      <c r="L33" s="49"/>
      <c r="M33" s="49"/>
      <c r="N33" s="43"/>
      <c r="O33" s="43"/>
      <c r="P33" s="43"/>
      <c r="Q33" s="43"/>
      <c r="R33" s="43"/>
      <c r="S33" s="43"/>
      <c r="T33" s="43"/>
      <c r="U33" s="43"/>
      <c r="V33" s="43"/>
      <c r="W33" s="43"/>
      <c r="X33" s="43"/>
      <c r="Y33" s="43"/>
      <c r="Z33" s="43"/>
      <c r="AA33" s="43"/>
      <c r="AB33" s="43"/>
      <c r="AC33" s="43"/>
      <c r="AD33" s="43"/>
      <c r="AE33" s="43"/>
      <c r="AF33" s="43"/>
      <c r="AG33" s="43"/>
      <c r="AH33" s="43"/>
      <c r="AI33" s="43"/>
      <c r="AJ33" s="41"/>
    </row>
    <row r="34" spans="2:36" ht="18" customHeight="1">
      <c r="B34" s="40"/>
      <c r="C34" s="43"/>
      <c r="D34" s="199" t="s">
        <v>7</v>
      </c>
      <c r="E34" s="200"/>
      <c r="F34" s="200"/>
      <c r="G34" s="200"/>
      <c r="H34" s="200"/>
      <c r="I34" s="225"/>
      <c r="J34" s="227">
        <v>123456</v>
      </c>
      <c r="K34" s="228"/>
      <c r="L34" s="228"/>
      <c r="M34" s="228"/>
      <c r="N34" s="228"/>
      <c r="O34" s="228"/>
      <c r="P34" s="228"/>
      <c r="Q34" s="228"/>
      <c r="R34" s="228"/>
      <c r="S34" s="228"/>
      <c r="T34" s="228"/>
      <c r="U34" s="228"/>
      <c r="V34" s="228"/>
      <c r="W34" s="228"/>
      <c r="X34" s="228"/>
      <c r="Y34" s="229"/>
      <c r="Z34" s="43"/>
      <c r="AA34" s="43"/>
      <c r="AB34" s="43"/>
      <c r="AC34" s="43"/>
      <c r="AD34" s="43"/>
      <c r="AE34" s="43"/>
      <c r="AF34" s="43"/>
      <c r="AG34" s="43"/>
      <c r="AH34" s="43"/>
      <c r="AI34" s="43"/>
      <c r="AJ34" s="41"/>
    </row>
    <row r="35" spans="2:36" ht="18" customHeight="1" thickBot="1">
      <c r="B35" s="40"/>
      <c r="C35" s="43"/>
      <c r="D35" s="201"/>
      <c r="E35" s="202"/>
      <c r="F35" s="202"/>
      <c r="G35" s="202"/>
      <c r="H35" s="202"/>
      <c r="I35" s="226"/>
      <c r="J35" s="230"/>
      <c r="K35" s="231"/>
      <c r="L35" s="231"/>
      <c r="M35" s="231"/>
      <c r="N35" s="231"/>
      <c r="O35" s="231"/>
      <c r="P35" s="231"/>
      <c r="Q35" s="231"/>
      <c r="R35" s="231"/>
      <c r="S35" s="231"/>
      <c r="T35" s="231"/>
      <c r="U35" s="231"/>
      <c r="V35" s="231"/>
      <c r="W35" s="231"/>
      <c r="X35" s="231"/>
      <c r="Y35" s="232"/>
      <c r="Z35" s="87"/>
      <c r="AA35" s="87"/>
      <c r="AB35" s="87"/>
      <c r="AC35" s="87"/>
      <c r="AD35" s="87"/>
      <c r="AE35" s="43"/>
      <c r="AF35" s="43"/>
      <c r="AG35" s="43"/>
      <c r="AH35" s="43"/>
      <c r="AI35" s="43"/>
      <c r="AJ35" s="41"/>
    </row>
    <row r="36" spans="2:36" ht="18" customHeight="1">
      <c r="B36" s="40"/>
      <c r="C36" s="43"/>
      <c r="D36" s="50"/>
      <c r="E36" s="48"/>
      <c r="F36" s="48"/>
      <c r="G36" s="48"/>
      <c r="H36" s="48"/>
      <c r="I36" s="48"/>
      <c r="J36" s="48"/>
      <c r="K36" s="49"/>
      <c r="L36" s="49"/>
      <c r="M36" s="49"/>
      <c r="N36" s="87"/>
      <c r="O36" s="87"/>
      <c r="P36" s="87"/>
      <c r="Q36" s="87"/>
      <c r="R36" s="87"/>
      <c r="S36" s="87"/>
      <c r="T36" s="87"/>
      <c r="U36" s="87"/>
      <c r="V36" s="87"/>
      <c r="W36" s="51"/>
      <c r="X36" s="51"/>
      <c r="Y36" s="51"/>
      <c r="Z36" s="51"/>
      <c r="AA36" s="51"/>
      <c r="AB36" s="51"/>
      <c r="AC36" s="51"/>
      <c r="AD36" s="51"/>
      <c r="AE36" s="43"/>
      <c r="AF36" s="43"/>
      <c r="AG36" s="43"/>
      <c r="AH36" s="43"/>
      <c r="AI36" s="43"/>
      <c r="AJ36" s="41"/>
    </row>
    <row r="37" spans="2:36" s="43" customFormat="1" ht="18" customHeight="1">
      <c r="B37" s="40"/>
      <c r="D37" s="50"/>
      <c r="E37" s="48"/>
      <c r="F37" s="48"/>
      <c r="G37" s="48"/>
      <c r="H37" s="48"/>
      <c r="I37" s="48"/>
      <c r="J37" s="48"/>
      <c r="K37" s="49"/>
      <c r="L37" s="49"/>
      <c r="M37" s="49"/>
      <c r="AJ37" s="41"/>
    </row>
    <row r="38" spans="2:36" ht="18" customHeight="1">
      <c r="B38" s="40"/>
      <c r="C38" s="43"/>
      <c r="D38" s="50"/>
      <c r="E38" s="48"/>
      <c r="F38" s="48"/>
      <c r="G38" s="48"/>
      <c r="H38" s="48"/>
      <c r="I38" s="48"/>
      <c r="J38" s="48"/>
      <c r="K38" s="49"/>
      <c r="L38" s="49"/>
      <c r="M38" s="49"/>
      <c r="N38" s="43"/>
      <c r="O38" s="43"/>
      <c r="P38" s="43"/>
      <c r="Q38" s="43"/>
      <c r="R38" s="43"/>
      <c r="S38" s="43"/>
      <c r="T38" s="43"/>
      <c r="U38" s="43"/>
      <c r="V38" s="43"/>
      <c r="W38" s="43"/>
      <c r="X38" s="43"/>
      <c r="Y38" s="43"/>
      <c r="Z38" s="43"/>
      <c r="AA38" s="43"/>
      <c r="AB38" s="43"/>
      <c r="AC38" s="43"/>
      <c r="AD38" s="43"/>
      <c r="AE38" s="43"/>
      <c r="AF38" s="43"/>
      <c r="AG38" s="43"/>
      <c r="AH38" s="43"/>
      <c r="AI38" s="43"/>
      <c r="AJ38" s="41"/>
    </row>
    <row r="39" spans="2:36" ht="18" customHeight="1" thickBot="1">
      <c r="B39" s="52"/>
      <c r="C39" s="53"/>
      <c r="D39" s="54"/>
      <c r="E39" s="55"/>
      <c r="F39" s="55"/>
      <c r="G39" s="55"/>
      <c r="H39" s="55"/>
      <c r="I39" s="55"/>
      <c r="J39" s="55"/>
      <c r="K39" s="56"/>
      <c r="L39" s="56"/>
      <c r="M39" s="56"/>
      <c r="N39" s="53"/>
      <c r="O39" s="53"/>
      <c r="P39" s="53"/>
      <c r="Q39" s="53"/>
      <c r="R39" s="53"/>
      <c r="S39" s="53"/>
      <c r="T39" s="53"/>
      <c r="U39" s="53"/>
      <c r="V39" s="53"/>
      <c r="W39" s="53"/>
      <c r="X39" s="53"/>
      <c r="Y39" s="53"/>
      <c r="Z39" s="53"/>
      <c r="AA39" s="53"/>
      <c r="AB39" s="53"/>
      <c r="AC39" s="53"/>
      <c r="AD39" s="53"/>
      <c r="AE39" s="53"/>
      <c r="AF39" s="53"/>
      <c r="AG39" s="53"/>
      <c r="AH39" s="53"/>
      <c r="AI39" s="53"/>
      <c r="AJ39" s="57"/>
    </row>
    <row r="40" spans="2:36" ht="18" customHeight="1">
      <c r="D40" s="58"/>
      <c r="E40" s="58"/>
      <c r="F40" s="58"/>
      <c r="G40" s="58"/>
      <c r="H40" s="58"/>
      <c r="I40" s="58"/>
      <c r="J40" s="58"/>
      <c r="K40" s="59"/>
      <c r="L40" s="59"/>
      <c r="M40" s="59"/>
    </row>
    <row r="41" spans="2:36" ht="24.75" customHeight="1">
      <c r="D41" s="58"/>
      <c r="E41" s="58"/>
      <c r="F41" s="58"/>
      <c r="G41" s="58"/>
      <c r="H41" s="58"/>
      <c r="I41" s="58"/>
      <c r="J41" s="58"/>
      <c r="K41" s="59"/>
      <c r="L41" s="59"/>
      <c r="M41" s="59"/>
    </row>
    <row r="42" spans="2:36" ht="24.75" customHeight="1">
      <c r="K42" s="59"/>
      <c r="L42" s="59"/>
      <c r="M42" s="59"/>
    </row>
    <row r="46" spans="2:36" ht="27.75" customHeight="1"/>
  </sheetData>
  <sheetProtection algorithmName="SHA-512" hashValue="2fK9Qs2KVOCW/b5cTb2bedUTzDFFd7qIOH9ebr/wb2+AL4I92focKn5d5pZ1j6jQ9LBmki2n66K1d1CgUV+dkQ==" saltValue="CWpHd8TBjqAnjjXCrJlfTA==" spinCount="100000" sheet="1" formatCells="0" selectLockedCells="1"/>
  <mergeCells count="35">
    <mergeCell ref="D34:I35"/>
    <mergeCell ref="J34:Y35"/>
    <mergeCell ref="Q14:Q25"/>
    <mergeCell ref="R14:V15"/>
    <mergeCell ref="Q29:R30"/>
    <mergeCell ref="R25:V25"/>
    <mergeCell ref="R23:V24"/>
    <mergeCell ref="R20:V22"/>
    <mergeCell ref="R16:V19"/>
    <mergeCell ref="W25:AF25"/>
    <mergeCell ref="AB16:AF16"/>
    <mergeCell ref="X16:Z16"/>
    <mergeCell ref="W17:AF19"/>
    <mergeCell ref="W20:AF22"/>
    <mergeCell ref="AE23:AF24"/>
    <mergeCell ref="W23:AD24"/>
    <mergeCell ref="B1:H1"/>
    <mergeCell ref="D10:J10"/>
    <mergeCell ref="D17:L17"/>
    <mergeCell ref="C3:AI3"/>
    <mergeCell ref="F15:M15"/>
    <mergeCell ref="W14:AF15"/>
    <mergeCell ref="AD6:AE7"/>
    <mergeCell ref="R6:S7"/>
    <mergeCell ref="T6:U7"/>
    <mergeCell ref="V6:W7"/>
    <mergeCell ref="X6:Y7"/>
    <mergeCell ref="Z6:AA7"/>
    <mergeCell ref="AB6:AC7"/>
    <mergeCell ref="S29:T30"/>
    <mergeCell ref="V29:AA30"/>
    <mergeCell ref="AB29:AE30"/>
    <mergeCell ref="E29:J30"/>
    <mergeCell ref="O29:P30"/>
    <mergeCell ref="K29:N30"/>
  </mergeCells>
  <phoneticPr fontId="2"/>
  <dataValidations count="1">
    <dataValidation type="whole" operator="greaterThanOrEqual" allowBlank="1" showInputMessage="1" showErrorMessage="1" errorTitle="西暦で入力してください" error="例　2025（年）" sqref="K29:N30" xr:uid="{55E0470D-2749-404B-A881-B29549840DD3}">
      <formula1>2024</formula1>
    </dataValidation>
  </dataValidations>
  <printOptions horizontalCentered="1" verticalCentered="1"/>
  <pageMargins left="0.23622047244094491" right="0.23622047244094491" top="1.3779527559055118" bottom="0.74803149606299213" header="0.31496062992125984" footer="0.31496062992125984"/>
  <pageSetup paperSize="9" scale="95"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6BF2D-4728-4F38-9EB7-0E19C2CE859A}">
  <sheetPr transitionEvaluation="1">
    <tabColor rgb="FFFFFF99"/>
  </sheetPr>
  <dimension ref="A1:BW94"/>
  <sheetViews>
    <sheetView view="pageBreakPreview" topLeftCell="A52" zoomScale="70" zoomScaleNormal="55" zoomScaleSheetLayoutView="70" workbookViewId="0">
      <selection activeCell="AA29" sqref="AA29:AC30"/>
    </sheetView>
  </sheetViews>
  <sheetFormatPr defaultColWidth="9" defaultRowHeight="15.75"/>
  <cols>
    <col min="1" max="45" width="4.125" style="62" customWidth="1"/>
    <col min="46" max="46" width="14.25" style="85" hidden="1" customWidth="1"/>
    <col min="47" max="47" width="10.5" style="62" hidden="1" customWidth="1"/>
    <col min="48" max="48" width="10.375" style="62" hidden="1" customWidth="1"/>
    <col min="49" max="49" width="10.375" style="64" hidden="1" customWidth="1"/>
    <col min="50" max="50" width="10.375" style="62" hidden="1" customWidth="1"/>
    <col min="51" max="55" width="9.875" style="62" hidden="1" customWidth="1"/>
    <col min="56" max="57" width="9" style="62" hidden="1" customWidth="1"/>
    <col min="58" max="58" width="14.125" style="90" hidden="1" customWidth="1"/>
    <col min="59" max="59" width="15.25" style="91" hidden="1" customWidth="1"/>
    <col min="60" max="60" width="11.375" style="91" hidden="1" customWidth="1"/>
    <col min="61" max="61" width="5.5" style="92" hidden="1" customWidth="1"/>
    <col min="62" max="62" width="8.5" style="92" hidden="1" customWidth="1"/>
    <col min="63" max="63" width="4.5" style="92" hidden="1" customWidth="1"/>
    <col min="64" max="64" width="7.625" style="92" hidden="1" customWidth="1"/>
    <col min="65" max="65" width="5.125" style="92" hidden="1" customWidth="1"/>
    <col min="66" max="66" width="8" style="92" hidden="1" customWidth="1"/>
    <col min="67" max="67" width="10" style="92" hidden="1" customWidth="1"/>
    <col min="68" max="68" width="13.5" style="92" hidden="1" customWidth="1"/>
    <col min="69" max="69" width="0" style="183" hidden="1" customWidth="1"/>
    <col min="70" max="75" width="0" style="62" hidden="1" customWidth="1"/>
    <col min="76" max="16384" width="9" style="62"/>
  </cols>
  <sheetData>
    <row r="1" spans="1:75" s="5" customFormat="1" ht="18" customHeight="1" thickBot="1">
      <c r="A1" s="12"/>
      <c r="B1" s="273" t="s">
        <v>103</v>
      </c>
      <c r="C1" s="273"/>
      <c r="D1" s="273"/>
      <c r="E1" s="273"/>
      <c r="F1" s="273"/>
      <c r="G1" s="273"/>
      <c r="H1" s="273"/>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85"/>
      <c r="AU1" s="62"/>
      <c r="AV1" s="62"/>
      <c r="AW1" s="64"/>
      <c r="AX1" s="62"/>
      <c r="AY1" s="62"/>
      <c r="AZ1" s="62"/>
      <c r="BF1" s="84"/>
      <c r="BG1" s="89"/>
      <c r="BH1" s="89"/>
      <c r="BI1" s="92"/>
      <c r="BJ1" s="92"/>
      <c r="BK1" s="92"/>
      <c r="BL1" s="92"/>
      <c r="BM1" s="93"/>
      <c r="BN1" s="93"/>
      <c r="BO1" s="93"/>
      <c r="BP1" s="93"/>
      <c r="BQ1" s="120"/>
    </row>
    <row r="2" spans="1:75" s="5" customFormat="1" ht="21" customHeight="1">
      <c r="A2" s="12"/>
      <c r="B2" s="274" t="s">
        <v>126</v>
      </c>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13"/>
      <c r="AM2" s="21"/>
      <c r="AN2" s="21"/>
      <c r="AO2" s="21"/>
      <c r="AP2" s="21"/>
      <c r="AQ2" s="22"/>
      <c r="AR2" s="14"/>
      <c r="AS2" s="14"/>
      <c r="AT2" s="85"/>
      <c r="AU2" s="62"/>
      <c r="AV2" s="62"/>
      <c r="AW2" s="64"/>
      <c r="AX2" s="62"/>
      <c r="AY2" s="62"/>
      <c r="AZ2" s="62"/>
      <c r="BF2" s="84"/>
      <c r="BG2" s="89"/>
      <c r="BH2" s="89"/>
      <c r="BI2" s="92"/>
      <c r="BJ2" s="92"/>
      <c r="BK2" s="92"/>
      <c r="BL2" s="92"/>
      <c r="BM2" s="93"/>
      <c r="BN2" s="93"/>
      <c r="BO2" s="93"/>
      <c r="BP2" s="93"/>
      <c r="BQ2" s="120"/>
    </row>
    <row r="3" spans="1:75" s="5" customFormat="1" ht="15" customHeight="1" thickBot="1">
      <c r="A3" s="12"/>
      <c r="B3" s="276"/>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0"/>
      <c r="AM3" s="14"/>
      <c r="AN3" s="14"/>
      <c r="AO3" s="14"/>
      <c r="AP3" s="14"/>
      <c r="AQ3" s="18"/>
      <c r="AR3" s="14"/>
      <c r="AS3" s="12"/>
      <c r="AT3" s="85"/>
      <c r="AU3" s="62"/>
      <c r="AV3" s="62"/>
      <c r="AW3" s="64"/>
      <c r="AX3" s="62"/>
      <c r="AY3" s="62"/>
      <c r="AZ3" s="62"/>
      <c r="BF3" s="84"/>
      <c r="BG3" s="89"/>
      <c r="BH3" s="89"/>
      <c r="BI3" s="92"/>
      <c r="BJ3" s="92"/>
      <c r="BK3" s="92"/>
      <c r="BL3" s="92"/>
      <c r="BM3" s="93"/>
      <c r="BN3" s="93"/>
      <c r="BO3" s="93"/>
      <c r="BP3" s="93"/>
      <c r="BQ3" s="120"/>
    </row>
    <row r="4" spans="1:75" s="5" customFormat="1" ht="24.75" customHeight="1">
      <c r="A4" s="12"/>
      <c r="B4" s="16"/>
      <c r="C4" s="278" t="s">
        <v>130</v>
      </c>
      <c r="D4" s="279"/>
      <c r="E4" s="279"/>
      <c r="F4" s="279"/>
      <c r="G4" s="279"/>
      <c r="H4" s="280">
        <f>請求書!K29</f>
        <v>2025</v>
      </c>
      <c r="I4" s="280"/>
      <c r="J4" s="280"/>
      <c r="K4" s="280"/>
      <c r="L4" s="281" t="s">
        <v>0</v>
      </c>
      <c r="M4" s="281"/>
      <c r="N4" s="280">
        <f>請求書!Q29</f>
        <v>7</v>
      </c>
      <c r="O4" s="280"/>
      <c r="P4" s="281" t="s">
        <v>6</v>
      </c>
      <c r="Q4" s="281"/>
      <c r="R4" s="281"/>
      <c r="S4" s="281"/>
      <c r="T4" s="281"/>
      <c r="U4" s="282"/>
      <c r="V4" s="283" t="s">
        <v>8</v>
      </c>
      <c r="W4" s="281"/>
      <c r="X4" s="281"/>
      <c r="Y4" s="281"/>
      <c r="Z4" s="281"/>
      <c r="AA4" s="281"/>
      <c r="AB4" s="281"/>
      <c r="AC4" s="284"/>
      <c r="AD4" s="284"/>
      <c r="AE4" s="284"/>
      <c r="AF4" s="284"/>
      <c r="AG4" s="284"/>
      <c r="AH4" s="284"/>
      <c r="AI4" s="284"/>
      <c r="AJ4" s="284"/>
      <c r="AK4" s="284"/>
      <c r="AL4" s="284"/>
      <c r="AM4" s="284"/>
      <c r="AN4" s="284"/>
      <c r="AO4" s="285"/>
      <c r="AP4" s="12"/>
      <c r="AQ4" s="18"/>
      <c r="AR4" s="14"/>
      <c r="AS4" s="12"/>
      <c r="AT4" s="119"/>
      <c r="BF4" s="84"/>
      <c r="BG4" s="89"/>
      <c r="BH4" s="89"/>
      <c r="BI4" s="93"/>
      <c r="BJ4" s="93"/>
      <c r="BK4" s="93"/>
      <c r="BL4" s="93"/>
      <c r="BM4" s="93"/>
      <c r="BN4" s="93"/>
      <c r="BO4" s="93"/>
      <c r="BP4" s="93"/>
      <c r="BQ4" s="120"/>
      <c r="BT4" s="120"/>
      <c r="BU4" s="120"/>
    </row>
    <row r="5" spans="1:75" s="5" customFormat="1" ht="27.95" customHeight="1">
      <c r="A5" s="12"/>
      <c r="B5" s="16"/>
      <c r="C5" s="251" t="s">
        <v>10</v>
      </c>
      <c r="D5" s="252"/>
      <c r="E5" s="252"/>
      <c r="F5" s="252"/>
      <c r="G5" s="252"/>
      <c r="H5" s="253">
        <f>請求書!W14</f>
        <v>1234567890</v>
      </c>
      <c r="I5" s="253"/>
      <c r="J5" s="253"/>
      <c r="K5" s="253"/>
      <c r="L5" s="253"/>
      <c r="M5" s="253"/>
      <c r="N5" s="253"/>
      <c r="O5" s="253"/>
      <c r="P5" s="253"/>
      <c r="Q5" s="253"/>
      <c r="R5" s="253"/>
      <c r="S5" s="253"/>
      <c r="T5" s="253"/>
      <c r="U5" s="254"/>
      <c r="V5" s="251" t="s">
        <v>9</v>
      </c>
      <c r="W5" s="252"/>
      <c r="X5" s="252"/>
      <c r="Y5" s="252"/>
      <c r="Z5" s="252"/>
      <c r="AA5" s="252"/>
      <c r="AB5" s="252"/>
      <c r="AC5" s="255"/>
      <c r="AD5" s="255"/>
      <c r="AE5" s="255"/>
      <c r="AF5" s="255"/>
      <c r="AG5" s="255"/>
      <c r="AH5" s="255"/>
      <c r="AI5" s="255"/>
      <c r="AJ5" s="255"/>
      <c r="AK5" s="255"/>
      <c r="AL5" s="255"/>
      <c r="AM5" s="255"/>
      <c r="AN5" s="255"/>
      <c r="AO5" s="256"/>
      <c r="AP5" s="12"/>
      <c r="AQ5" s="18"/>
      <c r="AR5" s="14"/>
      <c r="AS5" s="12"/>
      <c r="AT5" s="119"/>
      <c r="BF5" s="84"/>
      <c r="BG5" s="89"/>
      <c r="BH5" s="89"/>
      <c r="BI5" s="93"/>
      <c r="BJ5" s="93"/>
      <c r="BK5" s="93"/>
      <c r="BL5" s="93"/>
      <c r="BM5" s="93"/>
      <c r="BN5" s="93"/>
      <c r="BO5" s="93"/>
      <c r="BP5" s="93"/>
      <c r="BQ5" s="120"/>
      <c r="BT5" s="120"/>
      <c r="BU5" s="120"/>
    </row>
    <row r="6" spans="1:75" s="5" customFormat="1" ht="27.95" customHeight="1">
      <c r="A6" s="12"/>
      <c r="B6" s="16"/>
      <c r="C6" s="257" t="s">
        <v>131</v>
      </c>
      <c r="D6" s="258"/>
      <c r="E6" s="258"/>
      <c r="F6" s="258"/>
      <c r="G6" s="258"/>
      <c r="H6" s="261" t="str">
        <f>請求書!W20</f>
        <v>西東京市役所　障害福祉課</v>
      </c>
      <c r="I6" s="261"/>
      <c r="J6" s="261"/>
      <c r="K6" s="261"/>
      <c r="L6" s="261"/>
      <c r="M6" s="261"/>
      <c r="N6" s="261"/>
      <c r="O6" s="261"/>
      <c r="P6" s="261"/>
      <c r="Q6" s="261"/>
      <c r="R6" s="261"/>
      <c r="S6" s="261"/>
      <c r="T6" s="261"/>
      <c r="U6" s="262"/>
      <c r="V6" s="251" t="s">
        <v>11</v>
      </c>
      <c r="W6" s="252"/>
      <c r="X6" s="252"/>
      <c r="Y6" s="252"/>
      <c r="Z6" s="252"/>
      <c r="AA6" s="252"/>
      <c r="AB6" s="252"/>
      <c r="AC6" s="255"/>
      <c r="AD6" s="255"/>
      <c r="AE6" s="255"/>
      <c r="AF6" s="255"/>
      <c r="AG6" s="255"/>
      <c r="AH6" s="255"/>
      <c r="AI6" s="255"/>
      <c r="AJ6" s="255"/>
      <c r="AK6" s="255"/>
      <c r="AL6" s="255"/>
      <c r="AM6" s="255"/>
      <c r="AN6" s="255"/>
      <c r="AO6" s="256"/>
      <c r="AP6" s="12"/>
      <c r="AQ6" s="18"/>
      <c r="AR6" s="14"/>
      <c r="AS6" s="12"/>
      <c r="AT6" s="119"/>
      <c r="BF6" s="84"/>
      <c r="BG6" s="89"/>
      <c r="BH6" s="89"/>
      <c r="BI6" s="93"/>
      <c r="BJ6" s="93"/>
      <c r="BK6" s="93"/>
      <c r="BL6" s="93"/>
      <c r="BM6" s="93"/>
      <c r="BN6" s="93"/>
      <c r="BO6" s="93"/>
      <c r="BP6" s="93"/>
      <c r="BQ6" s="120"/>
      <c r="BT6" s="120"/>
      <c r="BU6" s="120"/>
    </row>
    <row r="7" spans="1:75" s="5" customFormat="1" ht="21" customHeight="1" thickBot="1">
      <c r="A7" s="12"/>
      <c r="B7" s="16"/>
      <c r="C7" s="259"/>
      <c r="D7" s="260"/>
      <c r="E7" s="260"/>
      <c r="F7" s="260"/>
      <c r="G7" s="260"/>
      <c r="H7" s="263"/>
      <c r="I7" s="263"/>
      <c r="J7" s="263"/>
      <c r="K7" s="263"/>
      <c r="L7" s="263"/>
      <c r="M7" s="263"/>
      <c r="N7" s="263"/>
      <c r="O7" s="263"/>
      <c r="P7" s="263"/>
      <c r="Q7" s="263"/>
      <c r="R7" s="263"/>
      <c r="S7" s="263"/>
      <c r="T7" s="263"/>
      <c r="U7" s="264"/>
      <c r="V7" s="265" t="s">
        <v>41</v>
      </c>
      <c r="W7" s="266"/>
      <c r="X7" s="266"/>
      <c r="Y7" s="266"/>
      <c r="Z7" s="266"/>
      <c r="AA7" s="267"/>
      <c r="AB7" s="268"/>
      <c r="AC7" s="268"/>
      <c r="AD7" s="268"/>
      <c r="AE7" s="269"/>
      <c r="AF7" s="329" t="s">
        <v>132</v>
      </c>
      <c r="AG7" s="330"/>
      <c r="AH7" s="330"/>
      <c r="AI7" s="331"/>
      <c r="AJ7" s="321"/>
      <c r="AK7" s="335"/>
      <c r="AL7" s="335"/>
      <c r="AM7" s="335"/>
      <c r="AN7" s="335"/>
      <c r="AO7" s="336"/>
      <c r="AP7" s="12"/>
      <c r="AQ7" s="18"/>
      <c r="AR7" s="14"/>
      <c r="AS7" s="12"/>
      <c r="AT7" s="119"/>
      <c r="BF7" s="84"/>
      <c r="BG7" s="89"/>
      <c r="BH7" s="89"/>
      <c r="BI7" s="93"/>
      <c r="BJ7" s="93"/>
      <c r="BK7" s="93"/>
      <c r="BL7" s="93"/>
      <c r="BM7" s="93"/>
      <c r="BN7" s="93"/>
      <c r="BO7" s="93"/>
      <c r="BP7" s="93"/>
      <c r="BQ7" s="120"/>
      <c r="BT7" s="120"/>
      <c r="BU7" s="120"/>
    </row>
    <row r="8" spans="1:75" s="5" customFormat="1" ht="24" customHeight="1" thickBot="1">
      <c r="A8" s="12"/>
      <c r="B8" s="16"/>
      <c r="D8" s="121"/>
      <c r="E8" s="122" t="s">
        <v>218</v>
      </c>
      <c r="G8" s="121"/>
      <c r="H8" s="121"/>
      <c r="I8" s="121"/>
      <c r="J8" s="121"/>
      <c r="K8" s="123"/>
      <c r="L8" s="123"/>
      <c r="M8" s="123"/>
      <c r="N8" s="123"/>
      <c r="O8" s="123"/>
      <c r="P8" s="123"/>
      <c r="Q8" s="123"/>
      <c r="R8" s="123"/>
      <c r="S8" s="123"/>
      <c r="T8" s="123"/>
      <c r="U8" s="121"/>
      <c r="V8" s="259"/>
      <c r="W8" s="260"/>
      <c r="X8" s="260"/>
      <c r="Y8" s="260"/>
      <c r="Z8" s="260"/>
      <c r="AA8" s="270"/>
      <c r="AB8" s="271"/>
      <c r="AC8" s="271"/>
      <c r="AD8" s="271"/>
      <c r="AE8" s="272"/>
      <c r="AF8" s="332"/>
      <c r="AG8" s="333"/>
      <c r="AH8" s="333"/>
      <c r="AI8" s="334"/>
      <c r="AJ8" s="323"/>
      <c r="AK8" s="337"/>
      <c r="AL8" s="337"/>
      <c r="AM8" s="337"/>
      <c r="AN8" s="337"/>
      <c r="AO8" s="338"/>
      <c r="AP8" s="124"/>
      <c r="AQ8" s="125"/>
      <c r="AR8" s="70"/>
      <c r="AS8" s="12"/>
      <c r="AT8" s="126"/>
      <c r="AU8" s="93"/>
      <c r="AV8" s="89"/>
      <c r="AW8" s="89"/>
      <c r="AX8" s="89"/>
      <c r="AY8" s="120"/>
      <c r="AZ8" s="120"/>
      <c r="BA8" s="120"/>
      <c r="BB8" s="120"/>
      <c r="BC8" s="89"/>
      <c r="BD8" s="89"/>
      <c r="BE8" s="89"/>
      <c r="BF8" s="84"/>
      <c r="BG8" s="89"/>
      <c r="BH8" s="89"/>
      <c r="BI8" s="120"/>
      <c r="BJ8" s="120"/>
      <c r="BK8" s="120"/>
      <c r="BL8" s="120"/>
      <c r="BM8" s="120"/>
      <c r="BN8" s="120"/>
      <c r="BO8" s="120"/>
      <c r="BP8" s="120"/>
      <c r="BQ8" s="120"/>
      <c r="BR8" s="120"/>
      <c r="BS8" s="120"/>
      <c r="BT8" s="120"/>
      <c r="BU8" s="120"/>
    </row>
    <row r="9" spans="1:75" s="5" customFormat="1" ht="12" customHeight="1" thickBot="1">
      <c r="A9" s="12"/>
      <c r="B9" s="1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9"/>
      <c r="AR9" s="17"/>
      <c r="AS9" s="12"/>
      <c r="AT9" s="85"/>
      <c r="AU9" s="62"/>
      <c r="AV9" s="65"/>
      <c r="AW9" s="65"/>
      <c r="AX9" s="65"/>
      <c r="AY9" s="62"/>
      <c r="AZ9" s="62"/>
      <c r="BF9" s="84"/>
      <c r="BG9" s="89"/>
      <c r="BH9" s="89"/>
      <c r="BI9" s="92"/>
      <c r="BJ9" s="92"/>
      <c r="BK9" s="92"/>
      <c r="BL9" s="92"/>
      <c r="BM9" s="93"/>
      <c r="BN9" s="93"/>
      <c r="BO9" s="93"/>
      <c r="BP9" s="93"/>
      <c r="BQ9" s="120"/>
    </row>
    <row r="10" spans="1:75" s="5" customFormat="1" ht="16.5" customHeight="1">
      <c r="A10" s="12"/>
      <c r="B10" s="16"/>
      <c r="C10" s="339" t="s">
        <v>15</v>
      </c>
      <c r="D10" s="340"/>
      <c r="E10" s="345" t="s">
        <v>16</v>
      </c>
      <c r="F10" s="346"/>
      <c r="G10" s="351" t="s">
        <v>105</v>
      </c>
      <c r="H10" s="345"/>
      <c r="I10" s="345"/>
      <c r="J10" s="345"/>
      <c r="K10" s="345"/>
      <c r="L10" s="345"/>
      <c r="M10" s="345"/>
      <c r="N10" s="345"/>
      <c r="O10" s="345"/>
      <c r="P10" s="346"/>
      <c r="Q10" s="353" t="s">
        <v>113</v>
      </c>
      <c r="R10" s="354"/>
      <c r="S10" s="359" t="s">
        <v>125</v>
      </c>
      <c r="T10" s="360"/>
      <c r="U10" s="360"/>
      <c r="V10" s="360"/>
      <c r="W10" s="360"/>
      <c r="X10" s="360"/>
      <c r="Y10" s="360"/>
      <c r="Z10" s="361"/>
      <c r="AA10" s="362" t="s">
        <v>114</v>
      </c>
      <c r="AB10" s="363"/>
      <c r="AC10" s="364"/>
      <c r="AD10" s="83"/>
      <c r="AE10" s="369">
        <f>請求書!Q29</f>
        <v>7</v>
      </c>
      <c r="AF10" s="364" t="s">
        <v>143</v>
      </c>
      <c r="AG10" s="302" t="s">
        <v>144</v>
      </c>
      <c r="AH10" s="303"/>
      <c r="AI10" s="303"/>
      <c r="AJ10" s="304"/>
      <c r="AK10" s="311" t="s">
        <v>142</v>
      </c>
      <c r="AL10" s="311"/>
      <c r="AM10" s="311"/>
      <c r="AN10" s="311"/>
      <c r="AO10" s="312"/>
      <c r="AP10" s="17"/>
      <c r="AQ10" s="19"/>
      <c r="AR10" s="17"/>
      <c r="AS10" s="12"/>
      <c r="AT10" s="85"/>
      <c r="AU10" s="62"/>
      <c r="AV10" s="65"/>
      <c r="AW10" s="65"/>
      <c r="AX10" s="65"/>
      <c r="AY10" s="62"/>
      <c r="AZ10" s="62"/>
      <c r="BF10" s="84"/>
      <c r="BG10" s="89"/>
      <c r="BH10" s="89"/>
      <c r="BI10" s="92"/>
      <c r="BJ10" s="92"/>
      <c r="BK10" s="92"/>
      <c r="BL10" s="92"/>
      <c r="BM10" s="93"/>
      <c r="BN10" s="93"/>
      <c r="BO10" s="93"/>
      <c r="BP10" s="93"/>
      <c r="BQ10" s="120"/>
    </row>
    <row r="11" spans="1:75" s="5" customFormat="1" ht="18" customHeight="1">
      <c r="A11" s="12"/>
      <c r="B11" s="16"/>
      <c r="C11" s="341"/>
      <c r="D11" s="342"/>
      <c r="E11" s="347"/>
      <c r="F11" s="348"/>
      <c r="G11" s="352"/>
      <c r="H11" s="347"/>
      <c r="I11" s="347"/>
      <c r="J11" s="347"/>
      <c r="K11" s="347"/>
      <c r="L11" s="347"/>
      <c r="M11" s="347"/>
      <c r="N11" s="347"/>
      <c r="O11" s="347"/>
      <c r="P11" s="348"/>
      <c r="Q11" s="355"/>
      <c r="R11" s="356"/>
      <c r="S11" s="317" t="s">
        <v>108</v>
      </c>
      <c r="T11" s="318"/>
      <c r="U11" s="321" t="s">
        <v>127</v>
      </c>
      <c r="V11" s="322"/>
      <c r="W11" s="321" t="s">
        <v>128</v>
      </c>
      <c r="X11" s="322"/>
      <c r="Y11" s="325" t="s">
        <v>109</v>
      </c>
      <c r="Z11" s="326"/>
      <c r="AA11" s="365"/>
      <c r="AB11" s="366"/>
      <c r="AC11" s="367"/>
      <c r="AD11" s="83"/>
      <c r="AE11" s="370"/>
      <c r="AF11" s="367"/>
      <c r="AG11" s="305"/>
      <c r="AH11" s="306"/>
      <c r="AI11" s="306"/>
      <c r="AJ11" s="307"/>
      <c r="AK11" s="313"/>
      <c r="AL11" s="313"/>
      <c r="AM11" s="313"/>
      <c r="AN11" s="313"/>
      <c r="AO11" s="314"/>
      <c r="AP11" s="81"/>
      <c r="AQ11" s="94"/>
      <c r="AR11" s="81"/>
      <c r="AT11" s="85"/>
      <c r="AU11" s="62"/>
      <c r="AV11" s="62"/>
      <c r="AW11" s="114">
        <f t="shared" ref="AW11:BB11" si="0">SUM(AW13:AW74)</f>
        <v>0</v>
      </c>
      <c r="AX11" s="110">
        <f t="shared" si="0"/>
        <v>0</v>
      </c>
      <c r="AY11" s="110">
        <f t="shared" si="0"/>
        <v>0</v>
      </c>
      <c r="AZ11" s="110">
        <f t="shared" si="0"/>
        <v>0</v>
      </c>
      <c r="BA11" s="111">
        <f t="shared" si="0"/>
        <v>0</v>
      </c>
      <c r="BB11" s="112">
        <f t="shared" si="0"/>
        <v>0</v>
      </c>
      <c r="BF11" s="84"/>
      <c r="BG11" s="89"/>
      <c r="BH11" s="115">
        <f>SUM(BH13:BH74)</f>
        <v>0</v>
      </c>
      <c r="BI11" s="116" t="s">
        <v>152</v>
      </c>
      <c r="BJ11" s="116">
        <f>SUM(BJ13:BJ74)</f>
        <v>0</v>
      </c>
      <c r="BK11" s="116" t="s">
        <v>152</v>
      </c>
      <c r="BL11" s="116">
        <f>SUM(BL13:BL74)</f>
        <v>0</v>
      </c>
      <c r="BM11" s="117" t="s">
        <v>151</v>
      </c>
      <c r="BN11" s="117">
        <f>SUM(BN13:BN74)</f>
        <v>0</v>
      </c>
      <c r="BO11" s="118">
        <f>SUM(BO13:BO74)</f>
        <v>0</v>
      </c>
      <c r="BP11" s="93"/>
      <c r="BQ11" s="120"/>
    </row>
    <row r="12" spans="1:75" s="5" customFormat="1" ht="18" customHeight="1" thickBot="1">
      <c r="A12" s="12"/>
      <c r="B12" s="16"/>
      <c r="C12" s="343"/>
      <c r="D12" s="344"/>
      <c r="E12" s="349"/>
      <c r="F12" s="350"/>
      <c r="G12" s="405" t="s">
        <v>17</v>
      </c>
      <c r="H12" s="349"/>
      <c r="I12" s="349"/>
      <c r="J12" s="349"/>
      <c r="K12" s="349"/>
      <c r="L12" s="349" t="s">
        <v>106</v>
      </c>
      <c r="M12" s="349"/>
      <c r="N12" s="349"/>
      <c r="O12" s="349"/>
      <c r="P12" s="350"/>
      <c r="Q12" s="357"/>
      <c r="R12" s="358"/>
      <c r="S12" s="319"/>
      <c r="T12" s="320"/>
      <c r="U12" s="323"/>
      <c r="V12" s="324"/>
      <c r="W12" s="323"/>
      <c r="X12" s="324"/>
      <c r="Y12" s="327"/>
      <c r="Z12" s="328"/>
      <c r="AA12" s="319"/>
      <c r="AB12" s="368"/>
      <c r="AC12" s="328"/>
      <c r="AD12" s="83"/>
      <c r="AE12" s="371"/>
      <c r="AF12" s="328"/>
      <c r="AG12" s="308"/>
      <c r="AH12" s="309"/>
      <c r="AI12" s="309"/>
      <c r="AJ12" s="310"/>
      <c r="AK12" s="315"/>
      <c r="AL12" s="315"/>
      <c r="AM12" s="315"/>
      <c r="AN12" s="315"/>
      <c r="AO12" s="316"/>
      <c r="AP12" s="81"/>
      <c r="AQ12" s="94"/>
      <c r="AR12" s="81"/>
      <c r="AT12" s="85"/>
      <c r="AU12" s="62"/>
      <c r="AV12" s="62"/>
      <c r="AW12" s="113" t="s">
        <v>107</v>
      </c>
      <c r="AX12" s="62" t="s">
        <v>117</v>
      </c>
      <c r="AY12" s="62" t="s">
        <v>108</v>
      </c>
      <c r="AZ12" s="62" t="s">
        <v>118</v>
      </c>
      <c r="BA12" s="5" t="s">
        <v>119</v>
      </c>
      <c r="BB12" s="5" t="s">
        <v>109</v>
      </c>
      <c r="BF12" s="84" t="s">
        <v>15</v>
      </c>
      <c r="BG12" s="89" t="s">
        <v>141</v>
      </c>
      <c r="BH12" s="89" t="s">
        <v>117</v>
      </c>
      <c r="BI12" s="406" t="s">
        <v>108</v>
      </c>
      <c r="BJ12" s="406"/>
      <c r="BK12" s="406" t="s">
        <v>118</v>
      </c>
      <c r="BL12" s="406"/>
      <c r="BM12" s="409" t="s">
        <v>119</v>
      </c>
      <c r="BN12" s="409"/>
      <c r="BO12" s="93" t="s">
        <v>109</v>
      </c>
      <c r="BP12" s="93" t="s">
        <v>310</v>
      </c>
      <c r="BQ12" s="120" t="s">
        <v>290</v>
      </c>
      <c r="BR12" s="62"/>
      <c r="BS12" s="62"/>
    </row>
    <row r="13" spans="1:75" s="5" customFormat="1" ht="17.649999999999999" customHeight="1" thickBot="1">
      <c r="A13" s="12"/>
      <c r="B13" s="16"/>
      <c r="C13" s="286"/>
      <c r="D13" s="287"/>
      <c r="E13" s="290" t="str">
        <f>IF(C13="","",TEXT(AT13,"aaa"))</f>
        <v/>
      </c>
      <c r="F13" s="291"/>
      <c r="G13" s="294"/>
      <c r="H13" s="295"/>
      <c r="I13" s="298" t="s">
        <v>122</v>
      </c>
      <c r="J13" s="300"/>
      <c r="K13" s="295"/>
      <c r="L13" s="413"/>
      <c r="M13" s="414"/>
      <c r="N13" s="298" t="s">
        <v>122</v>
      </c>
      <c r="O13" s="436"/>
      <c r="P13" s="437"/>
      <c r="Q13" s="438" t="str">
        <f>IF(G13="","",IF(AW13&lt;TIME(2,0,0),TIME(2,0,0),IF(MINUTE(AW13)&lt;30,TIME(HOUR(AW13),30,0),TIME(HOUR(AW13)+1,0,0))))</f>
        <v/>
      </c>
      <c r="R13" s="439"/>
      <c r="S13" s="376"/>
      <c r="T13" s="377"/>
      <c r="U13" s="380"/>
      <c r="V13" s="381"/>
      <c r="W13" s="380"/>
      <c r="X13" s="381"/>
      <c r="Y13" s="380"/>
      <c r="Z13" s="422"/>
      <c r="AA13" s="423"/>
      <c r="AB13" s="424"/>
      <c r="AC13" s="425"/>
      <c r="AD13" s="127"/>
      <c r="AE13" s="429">
        <v>1</v>
      </c>
      <c r="AF13" s="431" t="str">
        <f ca="1">IF(OR($AE$10="",AE13=""),"",TEXT(DATE(YEAR(TODAY()),$AE$10,AE13),"aaa"))</f>
        <v>火</v>
      </c>
      <c r="AG13" s="433" t="str">
        <f>IF(BG13=0,"",IF(BG13&lt;TIME(2,0,0),TIME(2,0,0),IF(MINUTE(BG13)&lt;30,TIME(HOUR(BG13),30,0),TIME(HOUR(BG13)+1,0,0))))</f>
        <v/>
      </c>
      <c r="AH13" s="434"/>
      <c r="AI13" s="434"/>
      <c r="AJ13" s="435"/>
      <c r="AK13" s="372" t="str">
        <f>IF(AND(BH13="",BJ13="",BL13="",BN13="",BO13=""),"",MAX(BH13+BJ13+BO13,BH13+BL13+BO13,BH13+BN13+BO13))</f>
        <v/>
      </c>
      <c r="AL13" s="372"/>
      <c r="AM13" s="372"/>
      <c r="AN13" s="372"/>
      <c r="AO13" s="373"/>
      <c r="AP13" s="128"/>
      <c r="AQ13" s="129"/>
      <c r="AR13" s="128"/>
      <c r="AT13" s="390" t="e">
        <f>DATE(請求書!$K$29,請求書!$Q$29,'実績記録 '!C13)</f>
        <v>#NUM!</v>
      </c>
      <c r="AU13" s="391">
        <f>TIME(G13,J13,0)</f>
        <v>0</v>
      </c>
      <c r="AV13" s="391">
        <f>TIME(L13,O13,0)</f>
        <v>0</v>
      </c>
      <c r="AW13" s="421">
        <f>AV13-AU13</f>
        <v>0</v>
      </c>
      <c r="AX13" s="420" t="str">
        <f>IF($Q13=TIME(2,0,0),コード表!$B$3,IF($Q13=TIME(2,30,0),コード表!$B$4,IF($Q13=TIME(3,0,0),コード表!$B$5,IF($Q13=TIME(3,30,0),コード表!$B$6,IF($Q13=TIME(4,0,0),コード表!$B$7,IF($Q13=TIME(4,30,0),コード表!$B$8,IF($Q13=TIME(5,0,0),コード表!$B$9,IF($Q13=TIME(5,30,0),コード表!$B$10,IF($Q13=TIME(6,0,0),コード表!$B$11,IF($Q13=TIME(6,30,0),コード表!$B$12,IF($Q13=TIME(7,0,0),コード表!$B$13,IF($Q13=TIME(7,30,0),コード表!$B$14,IF($Q13=TIME(8,0,0),コード表!$B$15,IF($Q13=TIME(8,30,0),コード表!$B$16,IF($Q13=TIME(9,0,0),コード表!$B$17,IF($Q13=TIME(9,30,0),コード表!$B$18,IF($Q13=TIME(10,0,0),コード表!$B$19,IF($Q13=TIME(10,30,0),コード表!$B$20,IF($Q13=TIME(11,0,0),コード表!$B$21,IF($Q13=TIME(11,30,0),コード表!$B$22,IF($Q13=TIME(12,0,0),コード表!$B$23,IF($Q13=TIME(12,30,0),コード表!$B$24,IF($Q13=TIME(13,0,0),コード表!$B$25,IF($Q13=TIME(13,30,0),コード表!$B$26,IF($Q13=TIME(14,0,0),コード表!$B$27,IF($Q13=TIME(14,30,0),コード表!$B$28,IF($Q13=TIME(15,0,0),コード表!$B$29,IF($Q13=TIME(15,30,0),コード表!$B$30,IF($Q13=TIME(16,0,0),コード表!$B$31,IF($Q13=TIME(16,30,0),コード表!$B$32,IF($Q13=TIME(17,0,0),コード表!$B$33,IF($Q13=TIME(17,30,0),コード表!$B$34,IF($Q13=TIME(18,0,0),コード表!$B$35,"")))))))))))))))))))))))))))))))))</f>
        <v/>
      </c>
      <c r="AY13" s="420" t="str">
        <f>IF(S13="","",IF($Q13=TIME(2,0,0),コード表!$B$36,IF($Q13=TIME(2,30,0),コード表!$B$37,IF($Q13=TIME(3,0,0),コード表!$B$38,IF($Q13=TIME(3,30,0),コード表!$B$39,IF($Q13=TIME(4,0,0),コード表!$B$40,IF($Q13=TIME(4,30,0),コード表!$B$41,IF($Q13=TIME(5,0,0),コード表!$B$42,IF($Q13=TIME(5,30,0),コード表!$B$43,IF($Q13=TIME(6,0,0),コード表!$B$44,IF($Q13=TIME(6,30,0),コード表!$B$45,IF($Q13=TIME(7,0,0),コード表!$B$46,IF($Q13=TIME(7,30,0),コード表!$B$47,IF($Q13=TIME(8,0,0),コード表!$B$48,IF($Q13=TIME(8,30,0),コード表!$B$49,IF($Q13=TIME(9,0,0),コード表!$B$50,IF($Q13=TIME(9,30,0),コード表!$B$51,IF($Q13=TIME(10,0,0),コード表!$B$52,IF($Q13=TIME(10,30,0),コード表!$B$53,IF($Q13=TIME(11,0,0),コード表!$B$54,IF($Q13=TIME(11,30,0),コード表!$B$55,IF($Q13=TIME(12,0,0),コード表!$B$56,IF($Q13=TIME(12,30,0),コード表!$B$57,IF($Q13=TIME(13,0,0),コード表!$B$58,IF($Q13=TIME(13,30,0),コード表!$B$59,IF($Q13=TIME(14,0,0),コード表!$B$60,IF($Q13=TIME(14,30,0),コード表!$B$61,IF($Q13=TIME(15,0,0),コード表!$B$62,IF($Q13=TIME(15,30,0),コード表!$B$63,IF($Q13=TIME(16,0,0),コード表!$B$64,IF($Q13=TIME(16,30,0),コード表!$B$65,IF($Q13=TIME(17,0,0),コード表!$B$66,IF($Q13=TIME(17,30,0),コード表!$B$67,IF($Q13=TIME(18,0,0),コード表!$B$68))))))))))))))))))))))))))))))))))</f>
        <v/>
      </c>
      <c r="AZ13" s="420" t="str">
        <f>IF(U13="","",IF($Q13=TIME(2,0,0),コード表!$B$69,IF($Q13=TIME(2,30,0),コード表!$B$70,IF($Q13=TIME(3,0,0),コード表!$B$71,IF($Q13=TIME(3,30,0),コード表!$B$72,IF($Q13=TIME(4,0,0),コード表!$B$73,IF($Q13=TIME(4,30,0),コード表!$B$74,IF($Q13=TIME(5,0,0),コード表!$B$75,IF($Q13=TIME(5,30,0),コード表!$B$76,IF($Q13=TIME(6,0,0),コード表!$B$77,IF($Q13=TIME(6,30,0),コード表!$B$78,IF($Q13=TIME(7,0,0),コード表!$B$79,IF($Q13=TIME(7,30,0),コード表!$B$80,IF($Q13=TIME(8,0,0),コード表!$B$81,IF($Q13=TIME(8,30,0),コード表!$B$82,IF($Q13=TIME(9,0,0),コード表!$B$83,IF($Q13=TIME(9,30,0),コード表!$B$84,IF($Q13=TIME(10,0,0),コード表!$B$85,IF($Q13=TIME(10,30,0),コード表!$B$86,IF($Q13=TIME(11,0,0),コード表!$B$87,IF($Q13=TIME(11,30,0),コード表!$B$88,IF($Q13=TIME(12,0,0),コード表!$B$89,IF($Q13=TIME(12,30,0),コード表!$B$90,IF($Q13=TIME(13,0,0),コード表!$B$91,IF($Q13=TIME(13,30,0),コード表!$B$92,IF($Q13=TIME(14,0,0),コード表!$B$93,IF($Q13=TIME(14,30,0),コード表!$B$94,IF($Q13=TIME(15,0,0),コード表!$B$95,IF($Q13=TIME(15,30,0),コード表!$B$96,IF($Q13=TIME(16,0,0),コード表!$B$97,IF($Q13=TIME(16,30,0),コード表!$B$98,IF($Q13=TIME(17,0,0),コード表!$B$99,IF($Q13=TIME(17,30,0),コード表!$B$100,IF($Q13=TIME(18,0,0),コード表!$B$101))))))))))))))))))))))))))))))))))</f>
        <v/>
      </c>
      <c r="BA13" s="407" t="str">
        <f>IF(W13="","",IF($Q13=TIME(2,0,0),コード表!$B$102,IF($Q13=TIME(2,30,0),コード表!$B$103,IF($Q13=TIME(3,0,0),コード表!$B$104,IF($Q13=TIME(3,30,0),コード表!$B$105,IF($Q13=TIME(4,0,0),コード表!$B$106,IF($Q13=TIME(4,30,0),コード表!$B$107,IF($Q13=TIME(5,0,0),コード表!$B$108,IF($Q13=TIME(5,30,0),コード表!$B$109,IF($Q13=TIME(6,0,0),コード表!$B$110,IF($Q13=TIME(6,30,0),コード表!$B$111,IF($Q13=TIME(7,0,0),コード表!$B$112,IF($Q13=TIME(7,30,0),コード表!$B$113,IF($Q13=TIME(8,0,0),コード表!$B$114,IF($Q13=TIME(8,30,0),コード表!$B$115,IF($Q13=TIME(9,0,0),コード表!$B$116,IF($Q13=TIME(9,30,0),コード表!$B$117,IF($Q13=TIME(10,0,0),コード表!$B$118,IF($Q13=TIME(10,30,0),コード表!$B$119,IF($Q13=TIME(11,0,0),コード表!$B$120,IF($Q13=TIME(11,30,0),コード表!$B$121,IF($Q13=TIME(12,0,0),コード表!$B$122,IF($Q13=TIME(12,30,0),コード表!$B$123,IF($Q13=TIME(13,0,0),コード表!$B$124,IF($Q13=TIME(13,30,0),コード表!$B$125,IF($Q13=TIME(14,0,0),コード表!$B$126,IF($Q13=TIME(14,30,0),コード表!$B$127,IF($Q13=TIME(15,0,0),コード表!$B$128,IF($Q13=TIME(15,30,0),コード表!$B$129,IF($Q13=TIME(16,0,0),コード表!$B$130,IF($Q13=TIME(16,30,0),コード表!$B$131,IF($Q13=TIME(17,0,0),コード表!$B$132,IF($Q13=TIME(17,30,0),コード表!$B$133,IF($Q13=TIME(18,0,0),コード表!$B$134))))))))))))))))))))))))))))))))))</f>
        <v/>
      </c>
      <c r="BB13" s="408" t="str">
        <f>IF(Y13="","",Y13*コード表!$B$135)</f>
        <v/>
      </c>
      <c r="BC13" s="6" t="s">
        <v>38</v>
      </c>
      <c r="BE13" s="5" t="s">
        <v>123</v>
      </c>
      <c r="BF13" s="410">
        <f>DATE(請求書!$K$29,請求書!$Q$29,'実績記録 '!AE13)</f>
        <v>45839</v>
      </c>
      <c r="BG13" s="411">
        <f>SUMIF($AT$13:$AT$74,BF13,$AW$13:$AW$74)</f>
        <v>0</v>
      </c>
      <c r="BH13" s="419" t="str">
        <f>IF($AG13=TIME(2,0,0),コード表!$B$3,IF($AG13=TIME(2,30,0),コード表!$B$4,IF($AG13=TIME(3,0,0),コード表!$B$5,IF($AG13=TIME(3,30,0),コード表!$B$6,IF($AG13=TIME(4,0,0),コード表!$B$7,IF($AG13=TIME(4,30,0),コード表!$B$8,IF($AG13=TIME(5,0,0),コード表!$B$9,IF($AG13=TIME(5,30,0),コード表!$B$10,IF($AG13=TIME(6,0,0),コード表!$B$11,IF($AG13=TIME(6,30,0),コード表!$B$12,IF($AG13=TIME(7,0,0),コード表!$B$13,IF($AG13=TIME(7,30,0),コード表!$B$14,IF($AG13=TIME(8,0,0),コード表!$B$15,IF($AG13=TIME(8,30,0),コード表!$B$16,IF($AG13=TIME(9,0,0),コード表!$B$17,IF($AG13=TIME(9,30,0),コード表!$B$18,IF($AG13=TIME(10,0,0),コード表!$B$19,IF($AG13=TIME(10,30,0),コード表!$B$20,IF($AG13=TIME(11,0,0),コード表!$B$21,IF($AG13=TIME(11,30,0),コード表!$B$22,IF($AG13=TIME(12,0,0),コード表!$B$23,IF($AG13=TIME(12,30,0),コード表!$B$24,IF($AG13=TIME(13,0,0),コード表!$B$25,IF($AG13=TIME(13,30,0),コード表!$B$26,IF($AG13=TIME(14,0,0),コード表!$B$27,IF($AG13=TIME(14,30,0),コード表!$B$28,IF($AG13=TIME(15,0,0),コード表!$B$29,IF($AG13=TIME(15,30,0),コード表!$B$30,IF($AG13=TIME(16,0,0),コード表!$B$31,IF($AG13=TIME(16,30,0),コード表!$B$32,IF($AG13=TIME(17,0,0),コード表!$B$33,IF($AG13=TIME(17,30,0),コード表!$B$34,IF($AG13=TIME(18,0,0),コード表!$B$35,"")))))))))))))))))))))))))))))))))</f>
        <v/>
      </c>
      <c r="BI13" s="420" t="str">
        <f>IF(SUMIFS($AY$13:$AY$74,$AT$13:$AT$74,BF13)&gt;0,"〇","")</f>
        <v/>
      </c>
      <c r="BJ13" s="420" t="str">
        <f>IF(BI13="","",IF($AG13=TIME(2,0,0),コード表!$B$36,IF($AG13=TIME(2,30,0),コード表!$B$37,IF($AG13=TIME(3,0,0),コード表!$B$38,IF($AG13=TIME(3,30,0),コード表!$B$39,IF($AG13=TIME(4,0,0),コード表!$B$40,IF($AG13=TIME(4,30,0),コード表!$B$41,IF($AG13=TIME(5,0,0),コード表!$B$42,IF($AG13=TIME(5,30,0),コード表!$B$43,IF($AG13=TIME(6,0,0),コード表!$B$44,IF($AG13=TIME(6,30,0),コード表!$B$45,IF($AG13=TIME(7,0,0),コード表!$B$46,IF($AG13=TIME(7,30,0),コード表!$B$47,IF($AG13=TIME(8,0,0),コード表!$B$48,IF($AG13=TIME(8,30,0),コード表!$B$49,IF($AG13=TIME(9,0,0),コード表!$B$50,IF($AG13=TIME(9,30,0),コード表!$B$51,IF($AG13=TIME(10,0,0),コード表!$B$52,IF($AG13=TIME(10,30,0),コード表!$B$53,IF($AG13=TIME(11,0,0),コード表!$B$54,IF($AG13=TIME(11,30,0),コード表!$B$55,IF($AG13=TIME(12,0,0),コード表!$B$56,IF($AG13=TIME(12,30,0),コード表!$B$57,IF($AG13=TIME(13,0,0),コード表!$B$58,IF($AG13=TIME(13,30,0),コード表!$B$59,IF($AG13=TIME(14,0,0),コード表!$B$60,IF($AG13=TIME(14,30,0),コード表!$B$61,IF($AG13=TIME(15,0,0),コード表!$B$62,IF($AG13=TIME(15,30,0),コード表!$B$63,IF($AG13=TIME(16,0,0),コード表!$B$64,IF($AG13=TIME(16,30,0),コード表!$B$65,IF($AG13=TIME(17,0,0),コード表!$B$66,IF($AG13=TIME(17,30,0),コード表!$B$67,IF($AG13=TIME(18,0,0),コード表!$B$68))))))))))))))))))))))))))))))))))</f>
        <v/>
      </c>
      <c r="BK13" s="420" t="str">
        <f>IF(SUMIFS($AZ$13:$AZ$74,$AT$13:$AT$74,BF13)&gt;0,"〇","")</f>
        <v/>
      </c>
      <c r="BL13" s="420" t="str">
        <f>IF(BK13="","",IF($AG13=TIME(2,0,0),コード表!$B$69,IF($AG13=TIME(2,30,0),コード表!$B$70,IF($AG13=TIME(3,0,0),コード表!$B$71,IF($AG13=TIME(3,30,0),コード表!$B$72,IF($AG13=TIME(4,0,0),コード表!$B$73,IF($AG13=TIME(4,30,0),コード表!$B$74,IF($AG13=TIME(5,0,0),コード表!$B$75,IF($AG13=TIME(5,30,0),コード表!$B$76,IF($AG13=TIME(6,0,0),コード表!$B$77,IF($AG13=TIME(6,30,0),コード表!$B$78,IF($AG13=TIME(7,0,0),コード表!$B$79,IF($AG13=TIME(7,30,0),コード表!$B$80,IF($AG13=TIME(8,0,0),コード表!$B$81,IF($AG13=TIME(8,30,0),コード表!$B$82,IF($AG13=TIME(9,0,0),コード表!$B$83,IF($AG13=TIME(9,30,0),コード表!$B$84,IF($AG13=TIME(10,0,0),コード表!$B$85,IF($AG13=TIME(10,30,0),コード表!$B$86,IF($AG13=TIME(11,0,0),コード表!$B$87,IF($AG13=TIME(11,30,0),コード表!$B$88,IF($AG13=TIME(12,0,0),コード表!$B$89,IF($AG13=TIME(12,30,0),コード表!$B$90,IF($AG13=TIME(13,0,0),コード表!$B$91,IF($AG13=TIME(13,30,0),コード表!$B$92,IF($AG13=TIME(14,0,0),コード表!$B$93,IF($AG13=TIME(14,30,0),コード表!$B$94,IF($AG13=TIME(15,0,0),コード表!$B$95,IF($AG13=TIME(15,30,0),コード表!$B$96,IF($AG13=TIME(16,0,0),コード表!$B$97,IF($AG13=TIME(16,30,0),コード表!$B$98,IF($AG13=TIME(17,0,0),コード表!$B$99,IF($AG13=TIME(17,30,0),コード表!$B$100,IF($AG13=TIME(18,0,0),コード表!$B$101))))))))))))))))))))))))))))))))))</f>
        <v/>
      </c>
      <c r="BM13" s="407" t="str">
        <f>IF(SUMIFS($BA$13:$BA$74,$AT$13:$AT$74,BF13)&gt;0,"〇","")</f>
        <v/>
      </c>
      <c r="BN13" s="407" t="str">
        <f>IF(BM13="","",IF($AG13=TIME(2,0,0),コード表!$B$102,IF($AG13=TIME(2,30,0),コード表!$B$103,IF($AG13=TIME(3,0,0),コード表!$B$104,IF($AG13=TIME(3,30,0),コード表!$B$105,IF($AG13=TIME(4,0,0),コード表!$B$106,IF($AG13=TIME(4,30,0),コード表!$B$107,IF($AG13=TIME(5,0,0),コード表!$B$108,IF($AG13=TIME(5,30,0),コード表!$B$109,IF($AG13=TIME(6,0,0),コード表!$B$110,IF($AG13=TIME(6,30,0),コード表!$B$111,IF($AG13=TIME(7,0,0),コード表!$B$112,IF($AG13=TIME(7,30,0),コード表!$B$113,IF($AG13=TIME(8,0,0),コード表!$B$114,IF($AG13=TIME(8,30,0),コード表!$B$115,IF($AG13=TIME(9,0,0),コード表!$B$116,IF($AG13=TIME(9,30,0),コード表!$B$117,IF($AG13=TIME(10,0,0),コード表!$B$118,IF($AG13=TIME(10,30,0),コード表!$B$119,IF($AG13=TIME(11,0,0),コード表!$B$120,IF($AG13=TIME(11,30,0),コード表!$B$121,IF($AG13=TIME(12,0,0),コード表!$B$122,IF($AG13=TIME(12,30,0),コード表!$B$123,IF($AG13=TIME(13,0,0),コード表!$B$124,IF($AG13=TIME(13,30,0),コード表!$B$125,IF($AG13=TIME(14,0,0),コード表!$B$126,IF($AG13=TIME(14,30,0),コード表!$B$127,IF($AG13=TIME(15,0,0),コード表!$B$128,IF($AG13=TIME(15,30,0),コード表!$B$129,IF($AG13=TIME(16,0,0),コード表!$B$130,IF($AG13=TIME(16,30,0),コード表!$B$131,IF($AG13=TIME(17,0,0),コード表!$B$132,IF($AG13=TIME(17,30,0),コード表!$B$133,IF($AG13=TIME(18,0,0),コード表!$B$134))))))))))))))))))))))))))))))))))</f>
        <v/>
      </c>
      <c r="BO13" s="408" t="str">
        <f>IF(SUMIF($AT$13:$AT$74,BF13,$BB$13:$BB$74)=0,"",SUMIF($AT$13:$AT$74,BF13,$BB$13:$BB$74))</f>
        <v/>
      </c>
      <c r="BP13" s="419" t="str">
        <f>IF(AND(BH13="",BJ13="",BL13="",BN13="",BO13=""),"",MAX(BH13+BJ13,BH13+BL13,BH13+BN13))</f>
        <v/>
      </c>
      <c r="BQ13" s="536" t="str">
        <f>IF(AND(BH13="",BJ13="",BL13="",BN13=""),"",IF(AND(BJ13="",BL13="",BN13=""),"加算無",IF(MAX(BH13+BJ13+BO13,BH13+BL13+BO13,BH13+BN13+BO13)=BH13+BJ13+BO13,"重度",IF(MAX(BH13+BJ13+BO13,BH13+BL13+BO13,BH13+BN13+BO13)=BH13+BL13+BO13,"外",IF(MAX(BH13+BJ13+BO13,BH13+BL13+BO13,BH13+BN13+BO13)=BH13+BN13+BO13,"内")))))</f>
        <v/>
      </c>
      <c r="BR13" s="409"/>
      <c r="BV13" s="93"/>
      <c r="BW13" s="80"/>
    </row>
    <row r="14" spans="1:75" s="5" customFormat="1" ht="17.649999999999999" customHeight="1" thickTop="1" thickBot="1">
      <c r="A14" s="12"/>
      <c r="B14" s="16"/>
      <c r="C14" s="288"/>
      <c r="D14" s="289"/>
      <c r="E14" s="292"/>
      <c r="F14" s="293"/>
      <c r="G14" s="296"/>
      <c r="H14" s="297"/>
      <c r="I14" s="299"/>
      <c r="J14" s="301"/>
      <c r="K14" s="297"/>
      <c r="L14" s="301"/>
      <c r="M14" s="297"/>
      <c r="N14" s="299"/>
      <c r="O14" s="417"/>
      <c r="P14" s="418"/>
      <c r="Q14" s="394"/>
      <c r="R14" s="395"/>
      <c r="S14" s="378"/>
      <c r="T14" s="379"/>
      <c r="U14" s="382"/>
      <c r="V14" s="383"/>
      <c r="W14" s="382"/>
      <c r="X14" s="383"/>
      <c r="Y14" s="382"/>
      <c r="Z14" s="398"/>
      <c r="AA14" s="426"/>
      <c r="AB14" s="427"/>
      <c r="AC14" s="428"/>
      <c r="AD14" s="127"/>
      <c r="AE14" s="430"/>
      <c r="AF14" s="432"/>
      <c r="AG14" s="387"/>
      <c r="AH14" s="388"/>
      <c r="AI14" s="388"/>
      <c r="AJ14" s="389"/>
      <c r="AK14" s="374"/>
      <c r="AL14" s="374"/>
      <c r="AM14" s="374"/>
      <c r="AN14" s="374"/>
      <c r="AO14" s="375"/>
      <c r="AP14" s="128"/>
      <c r="AQ14" s="129"/>
      <c r="AR14" s="128"/>
      <c r="AT14" s="390"/>
      <c r="AU14" s="391"/>
      <c r="AV14" s="391"/>
      <c r="AW14" s="421"/>
      <c r="AX14" s="420"/>
      <c r="AY14" s="420"/>
      <c r="AZ14" s="420"/>
      <c r="BA14" s="407"/>
      <c r="BB14" s="408"/>
      <c r="BC14" s="6" t="s">
        <v>39</v>
      </c>
      <c r="BD14" s="5" t="s">
        <v>110</v>
      </c>
      <c r="BE14" s="5" t="s">
        <v>124</v>
      </c>
      <c r="BF14" s="410"/>
      <c r="BG14" s="411"/>
      <c r="BH14" s="419"/>
      <c r="BI14" s="420"/>
      <c r="BJ14" s="420"/>
      <c r="BK14" s="420"/>
      <c r="BL14" s="420"/>
      <c r="BM14" s="407"/>
      <c r="BN14" s="407"/>
      <c r="BO14" s="408"/>
      <c r="BP14" s="419"/>
      <c r="BQ14" s="536"/>
      <c r="BR14" s="409"/>
      <c r="BV14" s="93"/>
      <c r="BW14" s="80"/>
    </row>
    <row r="15" spans="1:75" s="5" customFormat="1" ht="17.649999999999999" customHeight="1" thickTop="1" thickBot="1">
      <c r="A15" s="12"/>
      <c r="B15" s="16"/>
      <c r="C15" s="288"/>
      <c r="D15" s="289"/>
      <c r="E15" s="290" t="str">
        <f>IF(C15="","",TEXT(AT15,"aaa"))</f>
        <v/>
      </c>
      <c r="F15" s="291"/>
      <c r="G15" s="294"/>
      <c r="H15" s="295"/>
      <c r="I15" s="412" t="s">
        <v>122</v>
      </c>
      <c r="J15" s="413"/>
      <c r="K15" s="414"/>
      <c r="L15" s="413"/>
      <c r="M15" s="414"/>
      <c r="N15" s="412" t="s">
        <v>122</v>
      </c>
      <c r="O15" s="415"/>
      <c r="P15" s="416"/>
      <c r="Q15" s="392" t="str">
        <f>IF(G15="","",IF(AW15&lt;TIME(2,0,0),TIME(2,0,0),IF(MINUTE(AW15)&lt;30,TIME(HOUR(AW15),30,0),TIME(HOUR(AW15)+1,0,0))))</f>
        <v/>
      </c>
      <c r="R15" s="393"/>
      <c r="S15" s="376"/>
      <c r="T15" s="377"/>
      <c r="U15" s="380"/>
      <c r="V15" s="381"/>
      <c r="W15" s="380"/>
      <c r="X15" s="381"/>
      <c r="Y15" s="396"/>
      <c r="Z15" s="397"/>
      <c r="AA15" s="399"/>
      <c r="AB15" s="400"/>
      <c r="AC15" s="401"/>
      <c r="AD15" s="83"/>
      <c r="AE15" s="429">
        <v>2</v>
      </c>
      <c r="AF15" s="431" t="str">
        <f t="shared" ref="AF15" ca="1" si="1">IF(OR($AE$10="",AE15=""),"",TEXT(DATE(YEAR(TODAY()),$AE$10,AE15),"aaa"))</f>
        <v>水</v>
      </c>
      <c r="AG15" s="384" t="str">
        <f t="shared" ref="AG15" si="2">IF(BG15=0,"",IF(BG15&lt;TIME(2,0,0),TIME(2,0,0),IF(MINUTE(BG15)&lt;30,TIME(HOUR(BG15),30,0),TIME(HOUR(BG15)+1,0,0))))</f>
        <v/>
      </c>
      <c r="AH15" s="385"/>
      <c r="AI15" s="385"/>
      <c r="AJ15" s="386"/>
      <c r="AK15" s="372" t="str">
        <f t="shared" ref="AK15" si="3">IF(AND(BH15="",BJ15="",BL15="",BN15="",BO15=""),"",MAX(BH15+BJ15+BO15,BH15+BL15+BO15,BH15+BN15+BO15))</f>
        <v/>
      </c>
      <c r="AL15" s="372"/>
      <c r="AM15" s="372"/>
      <c r="AN15" s="372"/>
      <c r="AO15" s="373"/>
      <c r="AP15" s="128"/>
      <c r="AQ15" s="129"/>
      <c r="AR15" s="128"/>
      <c r="AT15" s="390" t="e">
        <f>DATE(請求書!$K$29,請求書!$Q$29,'実績記録 '!C15)</f>
        <v>#NUM!</v>
      </c>
      <c r="AU15" s="391">
        <f>TIME(G15,J15,0)</f>
        <v>0</v>
      </c>
      <c r="AV15" s="391">
        <f>TIME(L15,O15,0)</f>
        <v>0</v>
      </c>
      <c r="AW15" s="421">
        <f t="shared" ref="AW15" si="4">AV15-AU15</f>
        <v>0</v>
      </c>
      <c r="AX15" s="420" t="str">
        <f>IF($Q15=TIME(2,0,0),コード表!$B$3,IF($Q15=TIME(2,30,0),コード表!$B$4,IF($Q15=TIME(3,0,0),コード表!$B$5,IF($Q15=TIME(3,30,0),コード表!$B$6,IF($Q15=TIME(4,0,0),コード表!$B$7,IF($Q15=TIME(4,30,0),コード表!$B$8,IF($Q15=TIME(5,0,0),コード表!$B$9,IF($Q15=TIME(5,30,0),コード表!$B$10,IF($Q15=TIME(6,0,0),コード表!$B$11,IF($Q15=TIME(6,30,0),コード表!$B$12,IF($Q15=TIME(7,0,0),コード表!$B$13,IF($Q15=TIME(7,30,0),コード表!$B$14,IF($Q15=TIME(8,0,0),コード表!$B$15,IF($Q15=TIME(8,30,0),コード表!$B$16,IF($Q15=TIME(9,0,0),コード表!$B$17,IF($Q15=TIME(9,30,0),コード表!$B$18,IF($Q15=TIME(10,0,0),コード表!$B$19,IF($Q15=TIME(10,30,0),コード表!$B$20,IF($Q15=TIME(11,0,0),コード表!$B$21,IF($Q15=TIME(11,30,0),コード表!$B$22,IF($Q15=TIME(12,0,0),コード表!$B$23,IF($Q15=TIME(12,30,0),コード表!$B$24,IF($Q15=TIME(13,0,0),コード表!$B$25,IF($Q15=TIME(13,30,0),コード表!$B$26,IF($Q15=TIME(14,0,0),コード表!$B$27,IF($Q15=TIME(14,30,0),コード表!$B$28,IF($Q15=TIME(15,0,0),コード表!$B$29,IF($Q15=TIME(15,30,0),コード表!$B$30,IF($Q15=TIME(16,0,0),コード表!$B$31,IF($Q15=TIME(16,30,0),コード表!$B$32,IF($Q15=TIME(17,0,0),コード表!$B$33,IF($Q15=TIME(17,30,0),コード表!$B$34,IF($Q15=TIME(18,0,0),コード表!$B$35,"")))))))))))))))))))))))))))))))))</f>
        <v/>
      </c>
      <c r="AY15" s="420" t="str">
        <f>IF(S15="","",IF($Q15=TIME(2,0,0),コード表!$B$36,IF($Q15=TIME(2,30,0),コード表!$B$37,IF($Q15=TIME(3,0,0),コード表!$B$38,IF($Q15=TIME(3,30,0),コード表!$B$39,IF($Q15=TIME(4,0,0),コード表!$B$40,IF($Q15=TIME(4,30,0),コード表!$B$41,IF($Q15=TIME(5,0,0),コード表!$B$42,IF($Q15=TIME(5,30,0),コード表!$B$43,IF($Q15=TIME(6,0,0),コード表!$B$44,IF($Q15=TIME(6,30,0),コード表!$B$45,IF($Q15=TIME(7,0,0),コード表!$B$46,IF($Q15=TIME(7,30,0),コード表!$B$47,IF($Q15=TIME(8,0,0),コード表!$B$48,IF($Q15=TIME(8,30,0),コード表!$B$49,IF($Q15=TIME(9,0,0),コード表!$B$50,IF($Q15=TIME(9,30,0),コード表!$B$51,IF($Q15=TIME(10,0,0),コード表!$B$52,IF($Q15=TIME(10,30,0),コード表!$B$53,IF($Q15=TIME(11,0,0),コード表!$B$54,IF($Q15=TIME(11,30,0),コード表!$B$55,IF($Q15=TIME(12,0,0),コード表!$B$56,IF($Q15=TIME(12,30,0),コード表!$B$57,IF($Q15=TIME(13,0,0),コード表!$B$58,IF($Q15=TIME(13,30,0),コード表!$B$59,IF($Q15=TIME(14,0,0),コード表!$B$60,IF($Q15=TIME(14,30,0),コード表!$B$61,IF($Q15=TIME(15,0,0),コード表!$B$62,IF($Q15=TIME(15,30,0),コード表!$B$63,IF($Q15=TIME(16,0,0),コード表!$B$64,IF($Q15=TIME(16,30,0),コード表!$B$65,IF($Q15=TIME(17,0,0),コード表!$B$66,IF($Q15=TIME(17,30,0),コード表!$B$67,IF($Q15=TIME(18,0,0),コード表!$B$68))))))))))))))))))))))))))))))))))</f>
        <v/>
      </c>
      <c r="AZ15" s="420" t="str">
        <f>IF(U15="","",IF($Q15=TIME(2,0,0),コード表!$B$69,IF($Q15=TIME(2,30,0),コード表!$B$70,IF($Q15=TIME(3,0,0),コード表!$B$71,IF($Q15=TIME(3,30,0),コード表!$B$72,IF($Q15=TIME(4,0,0),コード表!$B$73,IF($Q15=TIME(4,30,0),コード表!$B$74,IF($Q15=TIME(5,0,0),コード表!$B$75,IF($Q15=TIME(5,30,0),コード表!$B$76,IF($Q15=TIME(6,0,0),コード表!$B$77,IF($Q15=TIME(6,30,0),コード表!$B$78,IF($Q15=TIME(7,0,0),コード表!$B$79,IF($Q15=TIME(7,30,0),コード表!$B$80,IF($Q15=TIME(8,0,0),コード表!$B$81,IF($Q15=TIME(8,30,0),コード表!$B$82,IF($Q15=TIME(9,0,0),コード表!$B$83,IF($Q15=TIME(9,30,0),コード表!$B$84,IF($Q15=TIME(10,0,0),コード表!$B$85,IF($Q15=TIME(10,30,0),コード表!$B$86,IF($Q15=TIME(11,0,0),コード表!$B$87,IF($Q15=TIME(11,30,0),コード表!$B$88,IF($Q15=TIME(12,0,0),コード表!$B$89,IF($Q15=TIME(12,30,0),コード表!$B$90,IF($Q15=TIME(13,0,0),コード表!$B$91,IF($Q15=TIME(13,30,0),コード表!$B$92,IF($Q15=TIME(14,0,0),コード表!$B$93,IF($Q15=TIME(14,30,0),コード表!$B$94,IF($Q15=TIME(15,0,0),コード表!$B$95,IF($Q15=TIME(15,30,0),コード表!$B$96,IF($Q15=TIME(16,0,0),コード表!$B$97,IF($Q15=TIME(16,30,0),コード表!$B$98,IF($Q15=TIME(17,0,0),コード表!$B$99,IF($Q15=TIME(17,30,0),コード表!$B$100,IF($Q15=TIME(18,0,0),コード表!$B$101))))))))))))))))))))))))))))))))))</f>
        <v/>
      </c>
      <c r="BA15" s="407" t="str">
        <f>IF(W15="","",IF($Q15=TIME(2,0,0),コード表!$B$102,IF($Q15=TIME(2,30,0),コード表!$B$103,IF($Q15=TIME(3,0,0),コード表!$B$104,IF($Q15=TIME(3,30,0),コード表!$B$105,IF($Q15=TIME(4,0,0),コード表!$B$106,IF($Q15=TIME(4,30,0),コード表!$B$107,IF($Q15=TIME(5,0,0),コード表!$B$108,IF($Q15=TIME(5,30,0),コード表!$B$109,IF($Q15=TIME(6,0,0),コード表!$B$110,IF($Q15=TIME(6,30,0),コード表!$B$111,IF($Q15=TIME(7,0,0),コード表!$B$112,IF($Q15=TIME(7,30,0),コード表!$B$113,IF($Q15=TIME(8,0,0),コード表!$B$114,IF($Q15=TIME(8,30,0),コード表!$B$115,IF($Q15=TIME(9,0,0),コード表!$B$116,IF($Q15=TIME(9,30,0),コード表!$B$117,IF($Q15=TIME(10,0,0),コード表!$B$118,IF($Q15=TIME(10,30,0),コード表!$B$119,IF($Q15=TIME(11,0,0),コード表!$B$120,IF($Q15=TIME(11,30,0),コード表!$B$121,IF($Q15=TIME(12,0,0),コード表!$B$122,IF($Q15=TIME(12,30,0),コード表!$B$123,IF($Q15=TIME(13,0,0),コード表!$B$124,IF($Q15=TIME(13,30,0),コード表!$B$125,IF($Q15=TIME(14,0,0),コード表!$B$126,IF($Q15=TIME(14,30,0),コード表!$B$127,IF($Q15=TIME(15,0,0),コード表!$B$128,IF($Q15=TIME(15,30,0),コード表!$B$129,IF($Q15=TIME(16,0,0),コード表!$B$130,IF($Q15=TIME(16,30,0),コード表!$B$131,IF($Q15=TIME(17,0,0),コード表!$B$132,IF($Q15=TIME(17,30,0),コード表!$B$133,IF($Q15=TIME(18,0,0),コード表!$B$134))))))))))))))))))))))))))))))))))</f>
        <v/>
      </c>
      <c r="BB15" s="408" t="str">
        <f>IF(Y15="","",Y15*コード表!$B$135)</f>
        <v/>
      </c>
      <c r="BC15" s="6" t="s">
        <v>40</v>
      </c>
      <c r="BF15" s="410">
        <f>DATE(請求書!$K$29,請求書!$Q$29,'実績記録 '!AE15)</f>
        <v>45840</v>
      </c>
      <c r="BG15" s="411">
        <f t="shared" ref="BG15" si="5">SUMIF($AT$13:$AT$74,BF15,$AW$13:$AW$74)</f>
        <v>0</v>
      </c>
      <c r="BH15" s="419" t="str">
        <f>IF($AG15=TIME(2,0,0),コード表!$B$3,IF($AG15=TIME(2,30,0),コード表!$B$4,IF($AG15=TIME(3,0,0),コード表!$B$5,IF($AG15=TIME(3,30,0),コード表!$B$6,IF($AG15=TIME(4,0,0),コード表!$B$7,IF($AG15=TIME(4,30,0),コード表!$B$8,IF($AG15=TIME(5,0,0),コード表!$B$9,IF($AG15=TIME(5,30,0),コード表!$B$10,IF($AG15=TIME(6,0,0),コード表!$B$11,IF($AG15=TIME(6,30,0),コード表!$B$12,IF($AG15=TIME(7,0,0),コード表!$B$13,IF($AG15=TIME(7,30,0),コード表!$B$14,IF($AG15=TIME(8,0,0),コード表!$B$15,IF($AG15=TIME(8,30,0),コード表!$B$16,IF($AG15=TIME(9,0,0),コード表!$B$17,IF($AG15=TIME(9,30,0),コード表!$B$18,IF($AG15=TIME(10,0,0),コード表!$B$19,IF($AG15=TIME(10,30,0),コード表!$B$20,IF($AG15=TIME(11,0,0),コード表!$B$21,IF($AG15=TIME(11,30,0),コード表!$B$22,IF($AG15=TIME(12,0,0),コード表!$B$23,IF($AG15=TIME(12,30,0),コード表!$B$24,IF($AG15=TIME(13,0,0),コード表!$B$25,IF($AG15=TIME(13,30,0),コード表!$B$26,IF($AG15=TIME(14,0,0),コード表!$B$27,IF($AG15=TIME(14,30,0),コード表!$B$28,IF($AG15=TIME(15,0,0),コード表!$B$29,IF($AG15=TIME(15,30,0),コード表!$B$30,IF($AG15=TIME(16,0,0),コード表!$B$31,IF($AG15=TIME(16,30,0),コード表!$B$32,IF($AG15=TIME(17,0,0),コード表!$B$33,IF($AG15=TIME(17,30,0),コード表!$B$34,IF($AG15=TIME(18,0,0),コード表!$B$35,"")))))))))))))))))))))))))))))))))</f>
        <v/>
      </c>
      <c r="BI15" s="420" t="str">
        <f t="shared" ref="BI15" si="6">IF(SUMIFS($AY$13:$AY$74,$AT$13:$AT$74,BF15)&gt;0,"〇","")</f>
        <v/>
      </c>
      <c r="BJ15" s="420" t="str">
        <f>IF(BI15="","",IF($AG15=TIME(2,0,0),コード表!$B$36,IF($AG15=TIME(2,30,0),コード表!$B$37,IF($AG15=TIME(3,0,0),コード表!$B$38,IF($AG15=TIME(3,30,0),コード表!$B$39,IF($AG15=TIME(4,0,0),コード表!$B$40,IF($AG15=TIME(4,30,0),コード表!$B$41,IF($AG15=TIME(5,0,0),コード表!$B$42,IF($AG15=TIME(5,30,0),コード表!$B$43,IF($AG15=TIME(6,0,0),コード表!$B$44,IF($AG15=TIME(6,30,0),コード表!$B$45,IF($AG15=TIME(7,0,0),コード表!$B$46,IF($AG15=TIME(7,30,0),コード表!$B$47,IF($AG15=TIME(8,0,0),コード表!$B$48,IF($AG15=TIME(8,30,0),コード表!$B$49,IF($AG15=TIME(9,0,0),コード表!$B$50,IF($AG15=TIME(9,30,0),コード表!$B$51,IF($AG15=TIME(10,0,0),コード表!$B$52,IF($AG15=TIME(10,30,0),コード表!$B$53,IF($AG15=TIME(11,0,0),コード表!$B$54,IF($AG15=TIME(11,30,0),コード表!$B$55,IF($AG15=TIME(12,0,0),コード表!$B$56,IF($AG15=TIME(12,30,0),コード表!$B$57,IF($AG15=TIME(13,0,0),コード表!$B$58,IF($AG15=TIME(13,30,0),コード表!$B$59,IF($AG15=TIME(14,0,0),コード表!$B$60,IF($AG15=TIME(14,30,0),コード表!$B$61,IF($AG15=TIME(15,0,0),コード表!$B$62,IF($AG15=TIME(15,30,0),コード表!$B$63,IF($AG15=TIME(16,0,0),コード表!$B$64,IF($AG15=TIME(16,30,0),コード表!$B$65,IF($AG15=TIME(17,0,0),コード表!$B$66,IF($AG15=TIME(17,30,0),コード表!$B$67,IF($AG15=TIME(18,0,0),コード表!$B$68))))))))))))))))))))))))))))))))))</f>
        <v/>
      </c>
      <c r="BK15" s="420" t="str">
        <f t="shared" ref="BK15" si="7">IF(SUMIFS($AZ$13:$AZ$74,$AT$13:$AT$74,BF15)&gt;0,"〇","")</f>
        <v/>
      </c>
      <c r="BL15" s="420" t="str">
        <f>IF(BK15="","",IF($AG15=TIME(2,0,0),コード表!$B$69,IF($AG15=TIME(2,30,0),コード表!$B$70,IF($AG15=TIME(3,0,0),コード表!$B$71,IF($AG15=TIME(3,30,0),コード表!$B$72,IF($AG15=TIME(4,0,0),コード表!$B$73,IF($AG15=TIME(4,30,0),コード表!$B$74,IF($AG15=TIME(5,0,0),コード表!$B$75,IF($AG15=TIME(5,30,0),コード表!$B$76,IF($AG15=TIME(6,0,0),コード表!$B$77,IF($AG15=TIME(6,30,0),コード表!$B$78,IF($AG15=TIME(7,0,0),コード表!$B$79,IF($AG15=TIME(7,30,0),コード表!$B$80,IF($AG15=TIME(8,0,0),コード表!$B$81,IF($AG15=TIME(8,30,0),コード表!$B$82,IF($AG15=TIME(9,0,0),コード表!$B$83,IF($AG15=TIME(9,30,0),コード表!$B$84,IF($AG15=TIME(10,0,0),コード表!$B$85,IF($AG15=TIME(10,30,0),コード表!$B$86,IF($AG15=TIME(11,0,0),コード表!$B$87,IF($AG15=TIME(11,30,0),コード表!$B$88,IF($AG15=TIME(12,0,0),コード表!$B$89,IF($AG15=TIME(12,30,0),コード表!$B$90,IF($AG15=TIME(13,0,0),コード表!$B$91,IF($AG15=TIME(13,30,0),コード表!$B$92,IF($AG15=TIME(14,0,0),コード表!$B$93,IF($AG15=TIME(14,30,0),コード表!$B$94,IF($AG15=TIME(15,0,0),コード表!$B$95,IF($AG15=TIME(15,30,0),コード表!$B$96,IF($AG15=TIME(16,0,0),コード表!$B$97,IF($AG15=TIME(16,30,0),コード表!$B$98,IF($AG15=TIME(17,0,0),コード表!$B$99,IF($AG15=TIME(17,30,0),コード表!$B$100,IF($AG15=TIME(18,0,0),コード表!$B$101))))))))))))))))))))))))))))))))))</f>
        <v/>
      </c>
      <c r="BM15" s="407" t="str">
        <f t="shared" ref="BM15" si="8">IF(SUMIFS($BA$13:$BA$74,$AT$13:$AT$74,BF15)&gt;0,"〇","")</f>
        <v/>
      </c>
      <c r="BN15" s="407" t="str">
        <f>IF(BM15="","",IF($AG15=TIME(2,0,0),コード表!$B$102,IF($AG15=TIME(2,30,0),コード表!$B$103,IF($AG15=TIME(3,0,0),コード表!$B$104,IF($AG15=TIME(3,30,0),コード表!$B$105,IF($AG15=TIME(4,0,0),コード表!$B$106,IF($AG15=TIME(4,30,0),コード表!$B$107,IF($AG15=TIME(5,0,0),コード表!$B$108,IF($AG15=TIME(5,30,0),コード表!$B$109,IF($AG15=TIME(6,0,0),コード表!$B$110,IF($AG15=TIME(6,30,0),コード表!$B$111,IF($AG15=TIME(7,0,0),コード表!$B$112,IF($AG15=TIME(7,30,0),コード表!$B$113,IF($AG15=TIME(8,0,0),コード表!$B$114,IF($AG15=TIME(8,30,0),コード表!$B$115,IF($AG15=TIME(9,0,0),コード表!$B$116,IF($AG15=TIME(9,30,0),コード表!$B$117,IF($AG15=TIME(10,0,0),コード表!$B$118,IF($AG15=TIME(10,30,0),コード表!$B$119,IF($AG15=TIME(11,0,0),コード表!$B$120,IF($AG15=TIME(11,30,0),コード表!$B$121,IF($AG15=TIME(12,0,0),コード表!$B$122,IF($AG15=TIME(12,30,0),コード表!$B$123,IF($AG15=TIME(13,0,0),コード表!$B$124,IF($AG15=TIME(13,30,0),コード表!$B$125,IF($AG15=TIME(14,0,0),コード表!$B$126,IF($AG15=TIME(14,30,0),コード表!$B$127,IF($AG15=TIME(15,0,0),コード表!$B$128,IF($AG15=TIME(15,30,0),コード表!$B$129,IF($AG15=TIME(16,0,0),コード表!$B$130,IF($AG15=TIME(16,30,0),コード表!$B$131,IF($AG15=TIME(17,0,0),コード表!$B$132,IF($AG15=TIME(17,30,0),コード表!$B$133,IF($AG15=TIME(18,0,0),コード表!$B$134))))))))))))))))))))))))))))))))))</f>
        <v/>
      </c>
      <c r="BO15" s="408" t="str">
        <f t="shared" ref="BO15" si="9">IF(SUMIF($AT$13:$AT$74,BF15,$BB$13:$BB$74)=0,"",SUMIF($AT$13:$AT$74,BF15,$BB$13:$BB$74))</f>
        <v/>
      </c>
      <c r="BP15" s="419" t="str">
        <f t="shared" ref="BP15" si="10">IF(AND(BH15="",BJ15="",BL15="",BN15="",BO15=""),"",MAX(BH15+BJ15,BH15+BL15,BH15+BN15))</f>
        <v/>
      </c>
      <c r="BQ15" s="536" t="str">
        <f t="shared" ref="BQ15" si="11">IF(AND(BH15="",BJ15="",BL15="",BN15=""),"",IF(AND(BJ15="",BL15="",BN15=""),"加算無",IF(MAX(BH15+BJ15+BO15,BH15+BL15+BO15,BH15+BN15+BO15)=BH15+BJ15+BO15,"重度",IF(MAX(BH15+BJ15+BO15,BH15+BL15+BO15,BH15+BN15+BO15)=BH15+BL15+BO15,"外",IF(MAX(BH15+BJ15+BO15,BH15+BL15+BO15,BH15+BN15+BO15)=BH15+BN15+BO15,"内")))))</f>
        <v/>
      </c>
      <c r="BR15" s="409"/>
      <c r="BV15" s="93"/>
      <c r="BW15" s="80"/>
    </row>
    <row r="16" spans="1:75" s="5" customFormat="1" ht="17.649999999999999" customHeight="1" thickTop="1" thickBot="1">
      <c r="A16" s="12"/>
      <c r="B16" s="16"/>
      <c r="C16" s="288"/>
      <c r="D16" s="289"/>
      <c r="E16" s="292"/>
      <c r="F16" s="293"/>
      <c r="G16" s="296"/>
      <c r="H16" s="297"/>
      <c r="I16" s="299"/>
      <c r="J16" s="301"/>
      <c r="K16" s="297"/>
      <c r="L16" s="301"/>
      <c r="M16" s="297"/>
      <c r="N16" s="299"/>
      <c r="O16" s="417"/>
      <c r="P16" s="418"/>
      <c r="Q16" s="394"/>
      <c r="R16" s="395"/>
      <c r="S16" s="378"/>
      <c r="T16" s="379"/>
      <c r="U16" s="382"/>
      <c r="V16" s="383"/>
      <c r="W16" s="382"/>
      <c r="X16" s="383"/>
      <c r="Y16" s="382"/>
      <c r="Z16" s="398"/>
      <c r="AA16" s="402"/>
      <c r="AB16" s="403"/>
      <c r="AC16" s="404"/>
      <c r="AD16" s="83"/>
      <c r="AE16" s="430"/>
      <c r="AF16" s="432"/>
      <c r="AG16" s="387"/>
      <c r="AH16" s="388"/>
      <c r="AI16" s="388"/>
      <c r="AJ16" s="389"/>
      <c r="AK16" s="374"/>
      <c r="AL16" s="374"/>
      <c r="AM16" s="374"/>
      <c r="AN16" s="374"/>
      <c r="AO16" s="375"/>
      <c r="AP16" s="128"/>
      <c r="AQ16" s="129"/>
      <c r="AR16" s="128"/>
      <c r="AT16" s="390"/>
      <c r="AU16" s="391"/>
      <c r="AV16" s="391"/>
      <c r="AW16" s="421"/>
      <c r="AX16" s="420"/>
      <c r="AY16" s="420"/>
      <c r="AZ16" s="420"/>
      <c r="BA16" s="407"/>
      <c r="BB16" s="408"/>
      <c r="BC16" s="6"/>
      <c r="BD16" s="5">
        <v>1</v>
      </c>
      <c r="BF16" s="410"/>
      <c r="BG16" s="411"/>
      <c r="BH16" s="419"/>
      <c r="BI16" s="420"/>
      <c r="BJ16" s="420"/>
      <c r="BK16" s="420"/>
      <c r="BL16" s="420"/>
      <c r="BM16" s="407"/>
      <c r="BN16" s="407"/>
      <c r="BO16" s="408"/>
      <c r="BP16" s="419"/>
      <c r="BQ16" s="536"/>
      <c r="BR16" s="409"/>
      <c r="BV16" s="93"/>
      <c r="BW16" s="80"/>
    </row>
    <row r="17" spans="1:75" s="5" customFormat="1" ht="17.649999999999999" customHeight="1" thickTop="1" thickBot="1">
      <c r="A17" s="12"/>
      <c r="B17" s="16"/>
      <c r="C17" s="288"/>
      <c r="D17" s="289"/>
      <c r="E17" s="290" t="str">
        <f>IF(C17="","",TEXT(AT17,"aaa"))</f>
        <v/>
      </c>
      <c r="F17" s="291"/>
      <c r="G17" s="294"/>
      <c r="H17" s="295"/>
      <c r="I17" s="412" t="s">
        <v>122</v>
      </c>
      <c r="J17" s="413"/>
      <c r="K17" s="414"/>
      <c r="L17" s="413"/>
      <c r="M17" s="414"/>
      <c r="N17" s="412" t="s">
        <v>122</v>
      </c>
      <c r="O17" s="415"/>
      <c r="P17" s="416"/>
      <c r="Q17" s="392" t="str">
        <f>IF(G17="","",IF(AW17&lt;TIME(2,0,0),TIME(2,0,0),IF(MINUTE(AW17)&lt;30,TIME(HOUR(AW17),30,0),TIME(HOUR(AW17)+1,0,0))))</f>
        <v/>
      </c>
      <c r="R17" s="393"/>
      <c r="S17" s="376"/>
      <c r="T17" s="377"/>
      <c r="U17" s="380"/>
      <c r="V17" s="381"/>
      <c r="W17" s="380"/>
      <c r="X17" s="381"/>
      <c r="Y17" s="396"/>
      <c r="Z17" s="397"/>
      <c r="AA17" s="399"/>
      <c r="AB17" s="400"/>
      <c r="AC17" s="401"/>
      <c r="AD17" s="83"/>
      <c r="AE17" s="429">
        <v>3</v>
      </c>
      <c r="AF17" s="431" t="str">
        <f t="shared" ref="AF17:AF73" ca="1" si="12">IF(OR($AE$10="",AE17=""),"",TEXT(DATE(YEAR(TODAY()),$AE$10,AE17),"aaa"))</f>
        <v>木</v>
      </c>
      <c r="AG17" s="384" t="str">
        <f t="shared" ref="AG17" si="13">IF(BG17=0,"",IF(BG17&lt;TIME(2,0,0),TIME(2,0,0),IF(MINUTE(BG17)&lt;30,TIME(HOUR(BG17),30,0),TIME(HOUR(BG17)+1,0,0))))</f>
        <v/>
      </c>
      <c r="AH17" s="385"/>
      <c r="AI17" s="385"/>
      <c r="AJ17" s="386"/>
      <c r="AK17" s="372" t="str">
        <f>IF(AND(BH17="",BJ17="",BL17="",BN17="",BO17=""),"",MAX(BH17+BJ17+BO17,BH17+BL17+BO17,BH17+BN17+BO17))</f>
        <v/>
      </c>
      <c r="AL17" s="372"/>
      <c r="AM17" s="372"/>
      <c r="AN17" s="372"/>
      <c r="AO17" s="373"/>
      <c r="AP17" s="128"/>
      <c r="AQ17" s="129"/>
      <c r="AR17" s="128"/>
      <c r="AT17" s="390" t="e">
        <f>DATE(請求書!$K$29,請求書!$Q$29,'実績記録 '!C17)</f>
        <v>#NUM!</v>
      </c>
      <c r="AU17" s="391">
        <f>TIME(G17,J17,0)</f>
        <v>0</v>
      </c>
      <c r="AV17" s="391">
        <f>TIME(L17,O17,0)</f>
        <v>0</v>
      </c>
      <c r="AW17" s="421">
        <f>AV17-AU17</f>
        <v>0</v>
      </c>
      <c r="AX17" s="420" t="str">
        <f>IF($Q17=TIME(2,0,0),コード表!$B$3,IF($Q17=TIME(2,30,0),コード表!$B$4,IF($Q17=TIME(3,0,0),コード表!$B$5,IF($Q17=TIME(3,30,0),コード表!$B$6,IF($Q17=TIME(4,0,0),コード表!$B$7,IF($Q17=TIME(4,30,0),コード表!$B$8,IF($Q17=TIME(5,0,0),コード表!$B$9,IF($Q17=TIME(5,30,0),コード表!$B$10,IF($Q17=TIME(6,0,0),コード表!$B$11,IF($Q17=TIME(6,30,0),コード表!$B$12,IF($Q17=TIME(7,0,0),コード表!$B$13,IF($Q17=TIME(7,30,0),コード表!$B$14,IF($Q17=TIME(8,0,0),コード表!$B$15,IF($Q17=TIME(8,30,0),コード表!$B$16,IF($Q17=TIME(9,0,0),コード表!$B$17,IF($Q17=TIME(9,30,0),コード表!$B$18,IF($Q17=TIME(10,0,0),コード表!$B$19,IF($Q17=TIME(10,30,0),コード表!$B$20,IF($Q17=TIME(11,0,0),コード表!$B$21,IF($Q17=TIME(11,30,0),コード表!$B$22,IF($Q17=TIME(12,0,0),コード表!$B$23,IF($Q17=TIME(12,30,0),コード表!$B$24,IF($Q17=TIME(13,0,0),コード表!$B$25,IF($Q17=TIME(13,30,0),コード表!$B$26,IF($Q17=TIME(14,0,0),コード表!$B$27,IF($Q17=TIME(14,30,0),コード表!$B$28,IF($Q17=TIME(15,0,0),コード表!$B$29,IF($Q17=TIME(15,30,0),コード表!$B$30,IF($Q17=TIME(16,0,0),コード表!$B$31,IF($Q17=TIME(16,30,0),コード表!$B$32,IF($Q17=TIME(17,0,0),コード表!$B$33,IF($Q17=TIME(17,30,0),コード表!$B$34,IF($Q17=TIME(18,0,0),コード表!$B$35,"")))))))))))))))))))))))))))))))))</f>
        <v/>
      </c>
      <c r="AY17" s="420" t="str">
        <f>IF(S17="","",IF($Q17=TIME(2,0,0),コード表!$B$36,IF($Q17=TIME(2,30,0),コード表!$B$37,IF($Q17=TIME(3,0,0),コード表!$B$38,IF($Q17=TIME(3,30,0),コード表!$B$39,IF($Q17=TIME(4,0,0),コード表!$B$40,IF($Q17=TIME(4,30,0),コード表!$B$41,IF($Q17=TIME(5,0,0),コード表!$B$42,IF($Q17=TIME(5,30,0),コード表!$B$43,IF($Q17=TIME(6,0,0),コード表!$B$44,IF($Q17=TIME(6,30,0),コード表!$B$45,IF($Q17=TIME(7,0,0),コード表!$B$46,IF($Q17=TIME(7,30,0),コード表!$B$47,IF($Q17=TIME(8,0,0),コード表!$B$48,IF($Q17=TIME(8,30,0),コード表!$B$49,IF($Q17=TIME(9,0,0),コード表!$B$50,IF($Q17=TIME(9,30,0),コード表!$B$51,IF($Q17=TIME(10,0,0),コード表!$B$52,IF($Q17=TIME(10,30,0),コード表!$B$53,IF($Q17=TIME(11,0,0),コード表!$B$54,IF($Q17=TIME(11,30,0),コード表!$B$55,IF($Q17=TIME(12,0,0),コード表!$B$56,IF($Q17=TIME(12,30,0),コード表!$B$57,IF($Q17=TIME(13,0,0),コード表!$B$58,IF($Q17=TIME(13,30,0),コード表!$B$59,IF($Q17=TIME(14,0,0),コード表!$B$60,IF($Q17=TIME(14,30,0),コード表!$B$61,IF($Q17=TIME(15,0,0),コード表!$B$62,IF($Q17=TIME(15,30,0),コード表!$B$63,IF($Q17=TIME(16,0,0),コード表!$B$64,IF($Q17=TIME(16,30,0),コード表!$B$65,IF($Q17=TIME(17,0,0),コード表!$B$66,IF($Q17=TIME(17,30,0),コード表!$B$67,IF($Q17=TIME(18,0,0),コード表!$B$68))))))))))))))))))))))))))))))))))</f>
        <v/>
      </c>
      <c r="AZ17" s="420" t="str">
        <f>IF(U17="","",IF($Q17=TIME(2,0,0),コード表!$B$69,IF($Q17=TIME(2,30,0),コード表!$B$70,IF($Q17=TIME(3,0,0),コード表!$B$71,IF($Q17=TIME(3,30,0),コード表!$B$72,IF($Q17=TIME(4,0,0),コード表!$B$73,IF($Q17=TIME(4,30,0),コード表!$B$74,IF($Q17=TIME(5,0,0),コード表!$B$75,IF($Q17=TIME(5,30,0),コード表!$B$76,IF($Q17=TIME(6,0,0),コード表!$B$77,IF($Q17=TIME(6,30,0),コード表!$B$78,IF($Q17=TIME(7,0,0),コード表!$B$79,IF($Q17=TIME(7,30,0),コード表!$B$80,IF($Q17=TIME(8,0,0),コード表!$B$81,IF($Q17=TIME(8,30,0),コード表!$B$82,IF($Q17=TIME(9,0,0),コード表!$B$83,IF($Q17=TIME(9,30,0),コード表!$B$84,IF($Q17=TIME(10,0,0),コード表!$B$85,IF($Q17=TIME(10,30,0),コード表!$B$86,IF($Q17=TIME(11,0,0),コード表!$B$87,IF($Q17=TIME(11,30,0),コード表!$B$88,IF($Q17=TIME(12,0,0),コード表!$B$89,IF($Q17=TIME(12,30,0),コード表!$B$90,IF($Q17=TIME(13,0,0),コード表!$B$91,IF($Q17=TIME(13,30,0),コード表!$B$92,IF($Q17=TIME(14,0,0),コード表!$B$93,IF($Q17=TIME(14,30,0),コード表!$B$94,IF($Q17=TIME(15,0,0),コード表!$B$95,IF($Q17=TIME(15,30,0),コード表!$B$96,IF($Q17=TIME(16,0,0),コード表!$B$97,IF($Q17=TIME(16,30,0),コード表!$B$98,IF($Q17=TIME(17,0,0),コード表!$B$99,IF($Q17=TIME(17,30,0),コード表!$B$100,IF($Q17=TIME(18,0,0),コード表!$B$101))))))))))))))))))))))))))))))))))</f>
        <v/>
      </c>
      <c r="BA17" s="407" t="str">
        <f>IF(W17="","",IF($Q17=TIME(2,0,0),コード表!$B$102,IF($Q17=TIME(2,30,0),コード表!$B$103,IF($Q17=TIME(3,0,0),コード表!$B$104,IF($Q17=TIME(3,30,0),コード表!$B$105,IF($Q17=TIME(4,0,0),コード表!$B$106,IF($Q17=TIME(4,30,0),コード表!$B$107,IF($Q17=TIME(5,0,0),コード表!$B$108,IF($Q17=TIME(5,30,0),コード表!$B$109,IF($Q17=TIME(6,0,0),コード表!$B$110,IF($Q17=TIME(6,30,0),コード表!$B$111,IF($Q17=TIME(7,0,0),コード表!$B$112,IF($Q17=TIME(7,30,0),コード表!$B$113,IF($Q17=TIME(8,0,0),コード表!$B$114,IF($Q17=TIME(8,30,0),コード表!$B$115,IF($Q17=TIME(9,0,0),コード表!$B$116,IF($Q17=TIME(9,30,0),コード表!$B$117,IF($Q17=TIME(10,0,0),コード表!$B$118,IF($Q17=TIME(10,30,0),コード表!$B$119,IF($Q17=TIME(11,0,0),コード表!$B$120,IF($Q17=TIME(11,30,0),コード表!$B$121,IF($Q17=TIME(12,0,0),コード表!$B$122,IF($Q17=TIME(12,30,0),コード表!$B$123,IF($Q17=TIME(13,0,0),コード表!$B$124,IF($Q17=TIME(13,30,0),コード表!$B$125,IF($Q17=TIME(14,0,0),コード表!$B$126,IF($Q17=TIME(14,30,0),コード表!$B$127,IF($Q17=TIME(15,0,0),コード表!$B$128,IF($Q17=TIME(15,30,0),コード表!$B$129,IF($Q17=TIME(16,0,0),コード表!$B$130,IF($Q17=TIME(16,30,0),コード表!$B$131,IF($Q17=TIME(17,0,0),コード表!$B$132,IF($Q17=TIME(17,30,0),コード表!$B$133,IF($Q17=TIME(18,0,0),コード表!$B$134))))))))))))))))))))))))))))))))))</f>
        <v/>
      </c>
      <c r="BB17" s="408" t="str">
        <f>IF(Y17="","",Y17*コード表!$B$135)</f>
        <v/>
      </c>
      <c r="BD17" s="5">
        <v>2</v>
      </c>
      <c r="BF17" s="410">
        <f>DATE(請求書!$K$29,請求書!$Q$29,'実績記録 '!AE17)</f>
        <v>45841</v>
      </c>
      <c r="BG17" s="411">
        <f t="shared" ref="BG17" si="14">SUMIF($AT$13:$AT$74,BF17,$AW$13:$AW$74)</f>
        <v>0</v>
      </c>
      <c r="BH17" s="419" t="str">
        <f>IF($AG17=TIME(2,0,0),コード表!$B$3,IF($AG17=TIME(2,30,0),コード表!$B$4,IF($AG17=TIME(3,0,0),コード表!$B$5,IF($AG17=TIME(3,30,0),コード表!$B$6,IF($AG17=TIME(4,0,0),コード表!$B$7,IF($AG17=TIME(4,30,0),コード表!$B$8,IF($AG17=TIME(5,0,0),コード表!$B$9,IF($AG17=TIME(5,30,0),コード表!$B$10,IF($AG17=TIME(6,0,0),コード表!$B$11,IF($AG17=TIME(6,30,0),コード表!$B$12,IF($AG17=TIME(7,0,0),コード表!$B$13,IF($AG17=TIME(7,30,0),コード表!$B$14,IF($AG17=TIME(8,0,0),コード表!$B$15,IF($AG17=TIME(8,30,0),コード表!$B$16,IF($AG17=TIME(9,0,0),コード表!$B$17,IF($AG17=TIME(9,30,0),コード表!$B$18,IF($AG17=TIME(10,0,0),コード表!$B$19,IF($AG17=TIME(10,30,0),コード表!$B$20,IF($AG17=TIME(11,0,0),コード表!$B$21,IF($AG17=TIME(11,30,0),コード表!$B$22,IF($AG17=TIME(12,0,0),コード表!$B$23,IF($AG17=TIME(12,30,0),コード表!$B$24,IF($AG17=TIME(13,0,0),コード表!$B$25,IF($AG17=TIME(13,30,0),コード表!$B$26,IF($AG17=TIME(14,0,0),コード表!$B$27,IF($AG17=TIME(14,30,0),コード表!$B$28,IF($AG17=TIME(15,0,0),コード表!$B$29,IF($AG17=TIME(15,30,0),コード表!$B$30,IF($AG17=TIME(16,0,0),コード表!$B$31,IF($AG17=TIME(16,30,0),コード表!$B$32,IF($AG17=TIME(17,0,0),コード表!$B$33,IF($AG17=TIME(17,30,0),コード表!$B$34,IF($AG17=TIME(18,0,0),コード表!$B$35,"")))))))))))))))))))))))))))))))))</f>
        <v/>
      </c>
      <c r="BI17" s="420" t="str">
        <f t="shared" ref="BI17" si="15">IF(SUMIFS($AY$13:$AY$74,$AT$13:$AT$74,BF17)&gt;0,"〇","")</f>
        <v/>
      </c>
      <c r="BJ17" s="420" t="str">
        <f>IF(BI17="","",IF($AG17=TIME(2,0,0),コード表!$B$36,IF($AG17=TIME(2,30,0),コード表!$B$37,IF($AG17=TIME(3,0,0),コード表!$B$38,IF($AG17=TIME(3,30,0),コード表!$B$39,IF($AG17=TIME(4,0,0),コード表!$B$40,IF($AG17=TIME(4,30,0),コード表!$B$41,IF($AG17=TIME(5,0,0),コード表!$B$42,IF($AG17=TIME(5,30,0),コード表!$B$43,IF($AG17=TIME(6,0,0),コード表!$B$44,IF($AG17=TIME(6,30,0),コード表!$B$45,IF($AG17=TIME(7,0,0),コード表!$B$46,IF($AG17=TIME(7,30,0),コード表!$B$47,IF($AG17=TIME(8,0,0),コード表!$B$48,IF($AG17=TIME(8,30,0),コード表!$B$49,IF($AG17=TIME(9,0,0),コード表!$B$50,IF($AG17=TIME(9,30,0),コード表!$B$51,IF($AG17=TIME(10,0,0),コード表!$B$52,IF($AG17=TIME(10,30,0),コード表!$B$53,IF($AG17=TIME(11,0,0),コード表!$B$54,IF($AG17=TIME(11,30,0),コード表!$B$55,IF($AG17=TIME(12,0,0),コード表!$B$56,IF($AG17=TIME(12,30,0),コード表!$B$57,IF($AG17=TIME(13,0,0),コード表!$B$58,IF($AG17=TIME(13,30,0),コード表!$B$59,IF($AG17=TIME(14,0,0),コード表!$B$60,IF($AG17=TIME(14,30,0),コード表!$B$61,IF($AG17=TIME(15,0,0),コード表!$B$62,IF($AG17=TIME(15,30,0),コード表!$B$63,IF($AG17=TIME(16,0,0),コード表!$B$64,IF($AG17=TIME(16,30,0),コード表!$B$65,IF($AG17=TIME(17,0,0),コード表!$B$66,IF($AG17=TIME(17,30,0),コード表!$B$67,IF($AG17=TIME(18,0,0),コード表!$B$68))))))))))))))))))))))))))))))))))</f>
        <v/>
      </c>
      <c r="BK17" s="420" t="str">
        <f t="shared" ref="BK17" si="16">IF(SUMIFS($AZ$13:$AZ$74,$AT$13:$AT$74,BF17)&gt;0,"〇","")</f>
        <v/>
      </c>
      <c r="BL17" s="420" t="str">
        <f>IF(BK17="","",IF($AG17=TIME(2,0,0),コード表!$B$69,IF($AG17=TIME(2,30,0),コード表!$B$70,IF($AG17=TIME(3,0,0),コード表!$B$71,IF($AG17=TIME(3,30,0),コード表!$B$72,IF($AG17=TIME(4,0,0),コード表!$B$73,IF($AG17=TIME(4,30,0),コード表!$B$74,IF($AG17=TIME(5,0,0),コード表!$B$75,IF($AG17=TIME(5,30,0),コード表!$B$76,IF($AG17=TIME(6,0,0),コード表!$B$77,IF($AG17=TIME(6,30,0),コード表!$B$78,IF($AG17=TIME(7,0,0),コード表!$B$79,IF($AG17=TIME(7,30,0),コード表!$B$80,IF($AG17=TIME(8,0,0),コード表!$B$81,IF($AG17=TIME(8,30,0),コード表!$B$82,IF($AG17=TIME(9,0,0),コード表!$B$83,IF($AG17=TIME(9,30,0),コード表!$B$84,IF($AG17=TIME(10,0,0),コード表!$B$85,IF($AG17=TIME(10,30,0),コード表!$B$86,IF($AG17=TIME(11,0,0),コード表!$B$87,IF($AG17=TIME(11,30,0),コード表!$B$88,IF($AG17=TIME(12,0,0),コード表!$B$89,IF($AG17=TIME(12,30,0),コード表!$B$90,IF($AG17=TIME(13,0,0),コード表!$B$91,IF($AG17=TIME(13,30,0),コード表!$B$92,IF($AG17=TIME(14,0,0),コード表!$B$93,IF($AG17=TIME(14,30,0),コード表!$B$94,IF($AG17=TIME(15,0,0),コード表!$B$95,IF($AG17=TIME(15,30,0),コード表!$B$96,IF($AG17=TIME(16,0,0),コード表!$B$97,IF($AG17=TIME(16,30,0),コード表!$B$98,IF($AG17=TIME(17,0,0),コード表!$B$99,IF($AG17=TIME(17,30,0),コード表!$B$100,IF($AG17=TIME(18,0,0),コード表!$B$101))))))))))))))))))))))))))))))))))</f>
        <v/>
      </c>
      <c r="BM17" s="407" t="str">
        <f t="shared" ref="BM17" si="17">IF(SUMIFS($BA$13:$BA$74,$AT$13:$AT$74,BF17)&gt;0,"〇","")</f>
        <v/>
      </c>
      <c r="BN17" s="407" t="str">
        <f>IF(BM17="","",IF($AG17=TIME(2,0,0),コード表!$B$102,IF($AG17=TIME(2,30,0),コード表!$B$103,IF($AG17=TIME(3,0,0),コード表!$B$104,IF($AG17=TIME(3,30,0),コード表!$B$105,IF($AG17=TIME(4,0,0),コード表!$B$106,IF($AG17=TIME(4,30,0),コード表!$B$107,IF($AG17=TIME(5,0,0),コード表!$B$108,IF($AG17=TIME(5,30,0),コード表!$B$109,IF($AG17=TIME(6,0,0),コード表!$B$110,IF($AG17=TIME(6,30,0),コード表!$B$111,IF($AG17=TIME(7,0,0),コード表!$B$112,IF($AG17=TIME(7,30,0),コード表!$B$113,IF($AG17=TIME(8,0,0),コード表!$B$114,IF($AG17=TIME(8,30,0),コード表!$B$115,IF($AG17=TIME(9,0,0),コード表!$B$116,IF($AG17=TIME(9,30,0),コード表!$B$117,IF($AG17=TIME(10,0,0),コード表!$B$118,IF($AG17=TIME(10,30,0),コード表!$B$119,IF($AG17=TIME(11,0,0),コード表!$B$120,IF($AG17=TIME(11,30,0),コード表!$B$121,IF($AG17=TIME(12,0,0),コード表!$B$122,IF($AG17=TIME(12,30,0),コード表!$B$123,IF($AG17=TIME(13,0,0),コード表!$B$124,IF($AG17=TIME(13,30,0),コード表!$B$125,IF($AG17=TIME(14,0,0),コード表!$B$126,IF($AG17=TIME(14,30,0),コード表!$B$127,IF($AG17=TIME(15,0,0),コード表!$B$128,IF($AG17=TIME(15,30,0),コード表!$B$129,IF($AG17=TIME(16,0,0),コード表!$B$130,IF($AG17=TIME(16,30,0),コード表!$B$131,IF($AG17=TIME(17,0,0),コード表!$B$132,IF($AG17=TIME(17,30,0),コード表!$B$133,IF($AG17=TIME(18,0,0),コード表!$B$134))))))))))))))))))))))))))))))))))</f>
        <v/>
      </c>
      <c r="BO17" s="408" t="str">
        <f t="shared" ref="BO17" si="18">IF(SUMIF($AT$13:$AT$74,BF17,$BB$13:$BB$74)=0,"",SUMIF($AT$13:$AT$74,BF17,$BB$13:$BB$74))</f>
        <v/>
      </c>
      <c r="BP17" s="419" t="str">
        <f t="shared" ref="BP17" si="19">IF(AND(BH17="",BJ17="",BL17="",BN17="",BO17=""),"",MAX(BH17+BJ17,BH17+BL17,BH17+BN17))</f>
        <v/>
      </c>
      <c r="BQ17" s="536" t="str">
        <f t="shared" ref="BQ17" si="20">IF(AND(BH17="",BJ17="",BL17="",BN17=""),"",IF(AND(BJ17="",BL17="",BN17=""),"加算無",IF(MAX(BH17+BJ17+BO17,BH17+BL17+BO17,BH17+BN17+BO17)=BH17+BJ17+BO17,"重度",IF(MAX(BH17+BJ17+BO17,BH17+BL17+BO17,BH17+BN17+BO17)=BH17+BL17+BO17,"外",IF(MAX(BH17+BJ17+BO17,BH17+BL17+BO17,BH17+BN17+BO17)=BH17+BN17+BO17,"内")))))</f>
        <v/>
      </c>
      <c r="BR17" s="409"/>
      <c r="BV17" s="93"/>
      <c r="BW17" s="80"/>
    </row>
    <row r="18" spans="1:75" s="5" customFormat="1" ht="17.649999999999999" customHeight="1" thickTop="1" thickBot="1">
      <c r="A18" s="12"/>
      <c r="B18" s="16"/>
      <c r="C18" s="288"/>
      <c r="D18" s="289"/>
      <c r="E18" s="292"/>
      <c r="F18" s="293"/>
      <c r="G18" s="296"/>
      <c r="H18" s="297"/>
      <c r="I18" s="299"/>
      <c r="J18" s="301"/>
      <c r="K18" s="297"/>
      <c r="L18" s="301"/>
      <c r="M18" s="297"/>
      <c r="N18" s="299"/>
      <c r="O18" s="417"/>
      <c r="P18" s="418"/>
      <c r="Q18" s="394"/>
      <c r="R18" s="395"/>
      <c r="S18" s="378"/>
      <c r="T18" s="379"/>
      <c r="U18" s="382"/>
      <c r="V18" s="383"/>
      <c r="W18" s="382"/>
      <c r="X18" s="383"/>
      <c r="Y18" s="382"/>
      <c r="Z18" s="398"/>
      <c r="AA18" s="402"/>
      <c r="AB18" s="403"/>
      <c r="AC18" s="404"/>
      <c r="AD18" s="130"/>
      <c r="AE18" s="430"/>
      <c r="AF18" s="432"/>
      <c r="AG18" s="387"/>
      <c r="AH18" s="388"/>
      <c r="AI18" s="388"/>
      <c r="AJ18" s="389"/>
      <c r="AK18" s="374"/>
      <c r="AL18" s="374"/>
      <c r="AM18" s="374"/>
      <c r="AN18" s="374"/>
      <c r="AO18" s="375"/>
      <c r="AP18" s="128"/>
      <c r="AQ18" s="129"/>
      <c r="AR18" s="128"/>
      <c r="AT18" s="390"/>
      <c r="AU18" s="391"/>
      <c r="AV18" s="391"/>
      <c r="AW18" s="421"/>
      <c r="AX18" s="420"/>
      <c r="AY18" s="420"/>
      <c r="AZ18" s="420"/>
      <c r="BA18" s="407"/>
      <c r="BB18" s="408"/>
      <c r="BF18" s="410"/>
      <c r="BG18" s="411"/>
      <c r="BH18" s="419"/>
      <c r="BI18" s="420"/>
      <c r="BJ18" s="420"/>
      <c r="BK18" s="420"/>
      <c r="BL18" s="420"/>
      <c r="BM18" s="407"/>
      <c r="BN18" s="407"/>
      <c r="BO18" s="408"/>
      <c r="BP18" s="419"/>
      <c r="BQ18" s="536"/>
      <c r="BR18" s="409"/>
      <c r="BV18" s="93"/>
      <c r="BW18" s="80"/>
    </row>
    <row r="19" spans="1:75" s="5" customFormat="1" ht="17.649999999999999" customHeight="1" thickTop="1" thickBot="1">
      <c r="A19" s="12"/>
      <c r="B19" s="16"/>
      <c r="C19" s="288"/>
      <c r="D19" s="289"/>
      <c r="E19" s="290" t="str">
        <f>IF(C19="","",TEXT(AT19,"aaa"))</f>
        <v/>
      </c>
      <c r="F19" s="291"/>
      <c r="G19" s="294"/>
      <c r="H19" s="295"/>
      <c r="I19" s="412" t="s">
        <v>122</v>
      </c>
      <c r="J19" s="413"/>
      <c r="K19" s="414"/>
      <c r="L19" s="413"/>
      <c r="M19" s="414"/>
      <c r="N19" s="412" t="s">
        <v>122</v>
      </c>
      <c r="O19" s="415"/>
      <c r="P19" s="416"/>
      <c r="Q19" s="392" t="str">
        <f>IF(G19="","",IF(AW19&lt;TIME(2,0,0),TIME(2,0,0),IF(MINUTE(AW19)&lt;30,TIME(HOUR(AW19),30,0),TIME(HOUR(AW19)+1,0,0))))</f>
        <v/>
      </c>
      <c r="R19" s="393"/>
      <c r="S19" s="376"/>
      <c r="T19" s="377"/>
      <c r="U19" s="380"/>
      <c r="V19" s="381"/>
      <c r="W19" s="380"/>
      <c r="X19" s="381"/>
      <c r="Y19" s="396"/>
      <c r="Z19" s="397"/>
      <c r="AA19" s="399"/>
      <c r="AB19" s="400"/>
      <c r="AC19" s="401"/>
      <c r="AD19" s="127"/>
      <c r="AE19" s="429">
        <v>4</v>
      </c>
      <c r="AF19" s="431" t="str">
        <f t="shared" ca="1" si="12"/>
        <v>金</v>
      </c>
      <c r="AG19" s="384" t="str">
        <f t="shared" ref="AG19" si="21">IF(BG19=0,"",IF(BG19&lt;TIME(2,0,0),TIME(2,0,0),IF(MINUTE(BG19)&lt;30,TIME(HOUR(BG19),30,0),TIME(HOUR(BG19)+1,0,0))))</f>
        <v/>
      </c>
      <c r="AH19" s="385"/>
      <c r="AI19" s="385"/>
      <c r="AJ19" s="386"/>
      <c r="AK19" s="372" t="str">
        <f>IF(AND(BH19="",BJ19="",BL19="",BN19="",BO19=""),"",MAX(BH19+BJ19+BO19,BH19+BL19+BO19,BH19+BN19+BO19))</f>
        <v/>
      </c>
      <c r="AL19" s="372"/>
      <c r="AM19" s="372"/>
      <c r="AN19" s="372"/>
      <c r="AO19" s="373"/>
      <c r="AP19" s="128"/>
      <c r="AQ19" s="129"/>
      <c r="AR19" s="128"/>
      <c r="AT19" s="390" t="e">
        <f>DATE(請求書!$K$29,請求書!$Q$29,'実績記録 '!C19)</f>
        <v>#NUM!</v>
      </c>
      <c r="AU19" s="391">
        <f>TIME(G19,J19,0)</f>
        <v>0</v>
      </c>
      <c r="AV19" s="391">
        <f>TIME(L19,O19,0)</f>
        <v>0</v>
      </c>
      <c r="AW19" s="421">
        <f t="shared" ref="AW19" si="22">AV19-AU19</f>
        <v>0</v>
      </c>
      <c r="AX19" s="420" t="str">
        <f>IF($Q19=TIME(2,0,0),コード表!$B$3,IF($Q19=TIME(2,30,0),コード表!$B$4,IF($Q19=TIME(3,0,0),コード表!$B$5,IF($Q19=TIME(3,30,0),コード表!$B$6,IF($Q19=TIME(4,0,0),コード表!$B$7,IF($Q19=TIME(4,30,0),コード表!$B$8,IF($Q19=TIME(5,0,0),コード表!$B$9,IF($Q19=TIME(5,30,0),コード表!$B$10,IF($Q19=TIME(6,0,0),コード表!$B$11,IF($Q19=TIME(6,30,0),コード表!$B$12,IF($Q19=TIME(7,0,0),コード表!$B$13,IF($Q19=TIME(7,30,0),コード表!$B$14,IF($Q19=TIME(8,0,0),コード表!$B$15,IF($Q19=TIME(8,30,0),コード表!$B$16,IF($Q19=TIME(9,0,0),コード表!$B$17,IF($Q19=TIME(9,30,0),コード表!$B$18,IF($Q19=TIME(10,0,0),コード表!$B$19,IF($Q19=TIME(10,30,0),コード表!$B$20,IF($Q19=TIME(11,0,0),コード表!$B$21,IF($Q19=TIME(11,30,0),コード表!$B$22,IF($Q19=TIME(12,0,0),コード表!$B$23,IF($Q19=TIME(12,30,0),コード表!$B$24,IF($Q19=TIME(13,0,0),コード表!$B$25,IF($Q19=TIME(13,30,0),コード表!$B$26,IF($Q19=TIME(14,0,0),コード表!$B$27,IF($Q19=TIME(14,30,0),コード表!$B$28,IF($Q19=TIME(15,0,0),コード表!$B$29,IF($Q19=TIME(15,30,0),コード表!$B$30,IF($Q19=TIME(16,0,0),コード表!$B$31,IF($Q19=TIME(16,30,0),コード表!$B$32,IF($Q19=TIME(17,0,0),コード表!$B$33,IF($Q19=TIME(17,30,0),コード表!$B$34,IF($Q19=TIME(18,0,0),コード表!$B$35,"")))))))))))))))))))))))))))))))))</f>
        <v/>
      </c>
      <c r="AY19" s="420" t="str">
        <f>IF(S19="","",IF($Q19=TIME(2,0,0),コード表!$B$36,IF($Q19=TIME(2,30,0),コード表!$B$37,IF($Q19=TIME(3,0,0),コード表!$B$38,IF($Q19=TIME(3,30,0),コード表!$B$39,IF($Q19=TIME(4,0,0),コード表!$B$40,IF($Q19=TIME(4,30,0),コード表!$B$41,IF($Q19=TIME(5,0,0),コード表!$B$42,IF($Q19=TIME(5,30,0),コード表!$B$43,IF($Q19=TIME(6,0,0),コード表!$B$44,IF($Q19=TIME(6,30,0),コード表!$B$45,IF($Q19=TIME(7,0,0),コード表!$B$46,IF($Q19=TIME(7,30,0),コード表!$B$47,IF($Q19=TIME(8,0,0),コード表!$B$48,IF($Q19=TIME(8,30,0),コード表!$B$49,IF($Q19=TIME(9,0,0),コード表!$B$50,IF($Q19=TIME(9,30,0),コード表!$B$51,IF($Q19=TIME(10,0,0),コード表!$B$52,IF($Q19=TIME(10,30,0),コード表!$B$53,IF($Q19=TIME(11,0,0),コード表!$B$54,IF($Q19=TIME(11,30,0),コード表!$B$55,IF($Q19=TIME(12,0,0),コード表!$B$56,IF($Q19=TIME(12,30,0),コード表!$B$57,IF($Q19=TIME(13,0,0),コード表!$B$58,IF($Q19=TIME(13,30,0),コード表!$B$59,IF($Q19=TIME(14,0,0),コード表!$B$60,IF($Q19=TIME(14,30,0),コード表!$B$61,IF($Q19=TIME(15,0,0),コード表!$B$62,IF($Q19=TIME(15,30,0),コード表!$B$63,IF($Q19=TIME(16,0,0),コード表!$B$64,IF($Q19=TIME(16,30,0),コード表!$B$65,IF($Q19=TIME(17,0,0),コード表!$B$66,IF($Q19=TIME(17,30,0),コード表!$B$67,IF($Q19=TIME(18,0,0),コード表!$B$68))))))))))))))))))))))))))))))))))</f>
        <v/>
      </c>
      <c r="AZ19" s="420" t="str">
        <f>IF(U19="","",IF($Q19=TIME(2,0,0),コード表!$B$69,IF($Q19=TIME(2,30,0),コード表!$B$70,IF($Q19=TIME(3,0,0),コード表!$B$71,IF($Q19=TIME(3,30,0),コード表!$B$72,IF($Q19=TIME(4,0,0),コード表!$B$73,IF($Q19=TIME(4,30,0),コード表!$B$74,IF($Q19=TIME(5,0,0),コード表!$B$75,IF($Q19=TIME(5,30,0),コード表!$B$76,IF($Q19=TIME(6,0,0),コード表!$B$77,IF($Q19=TIME(6,30,0),コード表!$B$78,IF($Q19=TIME(7,0,0),コード表!$B$79,IF($Q19=TIME(7,30,0),コード表!$B$80,IF($Q19=TIME(8,0,0),コード表!$B$81,IF($Q19=TIME(8,30,0),コード表!$B$82,IF($Q19=TIME(9,0,0),コード表!$B$83,IF($Q19=TIME(9,30,0),コード表!$B$84,IF($Q19=TIME(10,0,0),コード表!$B$85,IF($Q19=TIME(10,30,0),コード表!$B$86,IF($Q19=TIME(11,0,0),コード表!$B$87,IF($Q19=TIME(11,30,0),コード表!$B$88,IF($Q19=TIME(12,0,0),コード表!$B$89,IF($Q19=TIME(12,30,0),コード表!$B$90,IF($Q19=TIME(13,0,0),コード表!$B$91,IF($Q19=TIME(13,30,0),コード表!$B$92,IF($Q19=TIME(14,0,0),コード表!$B$93,IF($Q19=TIME(14,30,0),コード表!$B$94,IF($Q19=TIME(15,0,0),コード表!$B$95,IF($Q19=TIME(15,30,0),コード表!$B$96,IF($Q19=TIME(16,0,0),コード表!$B$97,IF($Q19=TIME(16,30,0),コード表!$B$98,IF($Q19=TIME(17,0,0),コード表!$B$99,IF($Q19=TIME(17,30,0),コード表!$B$100,IF($Q19=TIME(18,0,0),コード表!$B$101))))))))))))))))))))))))))))))))))</f>
        <v/>
      </c>
      <c r="BA19" s="407" t="str">
        <f>IF(W19="","",IF($Q19=TIME(2,0,0),コード表!$B$102,IF($Q19=TIME(2,30,0),コード表!$B$103,IF($Q19=TIME(3,0,0),コード表!$B$104,IF($Q19=TIME(3,30,0),コード表!$B$105,IF($Q19=TIME(4,0,0),コード表!$B$106,IF($Q19=TIME(4,30,0),コード表!$B$107,IF($Q19=TIME(5,0,0),コード表!$B$108,IF($Q19=TIME(5,30,0),コード表!$B$109,IF($Q19=TIME(6,0,0),コード表!$B$110,IF($Q19=TIME(6,30,0),コード表!$B$111,IF($Q19=TIME(7,0,0),コード表!$B$112,IF($Q19=TIME(7,30,0),コード表!$B$113,IF($Q19=TIME(8,0,0),コード表!$B$114,IF($Q19=TIME(8,30,0),コード表!$B$115,IF($Q19=TIME(9,0,0),コード表!$B$116,IF($Q19=TIME(9,30,0),コード表!$B$117,IF($Q19=TIME(10,0,0),コード表!$B$118,IF($Q19=TIME(10,30,0),コード表!$B$119,IF($Q19=TIME(11,0,0),コード表!$B$120,IF($Q19=TIME(11,30,0),コード表!$B$121,IF($Q19=TIME(12,0,0),コード表!$B$122,IF($Q19=TIME(12,30,0),コード表!$B$123,IF($Q19=TIME(13,0,0),コード表!$B$124,IF($Q19=TIME(13,30,0),コード表!$B$125,IF($Q19=TIME(14,0,0),コード表!$B$126,IF($Q19=TIME(14,30,0),コード表!$B$127,IF($Q19=TIME(15,0,0),コード表!$B$128,IF($Q19=TIME(15,30,0),コード表!$B$129,IF($Q19=TIME(16,0,0),コード表!$B$130,IF($Q19=TIME(16,30,0),コード表!$B$131,IF($Q19=TIME(17,0,0),コード表!$B$132,IF($Q19=TIME(17,30,0),コード表!$B$133,IF($Q19=TIME(18,0,0),コード表!$B$134))))))))))))))))))))))))))))))))))</f>
        <v/>
      </c>
      <c r="BB19" s="408" t="str">
        <f>IF(Y19="","",Y19*コード表!$B$135)</f>
        <v/>
      </c>
      <c r="BF19" s="410">
        <f>DATE(請求書!$K$29,請求書!$Q$29,'実績記録 '!AE19)</f>
        <v>45842</v>
      </c>
      <c r="BG19" s="411">
        <f t="shared" ref="BG19" si="23">SUMIF($AT$13:$AT$74,BF19,$AW$13:$AW$74)</f>
        <v>0</v>
      </c>
      <c r="BH19" s="419" t="str">
        <f>IF($AG19=TIME(2,0,0),コード表!$B$3,IF($AG19=TIME(2,30,0),コード表!$B$4,IF($AG19=TIME(3,0,0),コード表!$B$5,IF($AG19=TIME(3,30,0),コード表!$B$6,IF($AG19=TIME(4,0,0),コード表!$B$7,IF($AG19=TIME(4,30,0),コード表!$B$8,IF($AG19=TIME(5,0,0),コード表!$B$9,IF($AG19=TIME(5,30,0),コード表!$B$10,IF($AG19=TIME(6,0,0),コード表!$B$11,IF($AG19=TIME(6,30,0),コード表!$B$12,IF($AG19=TIME(7,0,0),コード表!$B$13,IF($AG19=TIME(7,30,0),コード表!$B$14,IF($AG19=TIME(8,0,0),コード表!$B$15,IF($AG19=TIME(8,30,0),コード表!$B$16,IF($AG19=TIME(9,0,0),コード表!$B$17,IF($AG19=TIME(9,30,0),コード表!$B$18,IF($AG19=TIME(10,0,0),コード表!$B$19,IF($AG19=TIME(10,30,0),コード表!$B$20,IF($AG19=TIME(11,0,0),コード表!$B$21,IF($AG19=TIME(11,30,0),コード表!$B$22,IF($AG19=TIME(12,0,0),コード表!$B$23,IF($AG19=TIME(12,30,0),コード表!$B$24,IF($AG19=TIME(13,0,0),コード表!$B$25,IF($AG19=TIME(13,30,0),コード表!$B$26,IF($AG19=TIME(14,0,0),コード表!$B$27,IF($AG19=TIME(14,30,0),コード表!$B$28,IF($AG19=TIME(15,0,0),コード表!$B$29,IF($AG19=TIME(15,30,0),コード表!$B$30,IF($AG19=TIME(16,0,0),コード表!$B$31,IF($AG19=TIME(16,30,0),コード表!$B$32,IF($AG19=TIME(17,0,0),コード表!$B$33,IF($AG19=TIME(17,30,0),コード表!$B$34,IF($AG19=TIME(18,0,0),コード表!$B$35,"")))))))))))))))))))))))))))))))))</f>
        <v/>
      </c>
      <c r="BI19" s="420" t="str">
        <f t="shared" ref="BI19" si="24">IF(SUMIFS($AY$13:$AY$74,$AT$13:$AT$74,BF19)&gt;0,"〇","")</f>
        <v/>
      </c>
      <c r="BJ19" s="420" t="str">
        <f>IF(BI19="","",IF($AG19=TIME(2,0,0),コード表!$B$36,IF($AG19=TIME(2,30,0),コード表!$B$37,IF($AG19=TIME(3,0,0),コード表!$B$38,IF($AG19=TIME(3,30,0),コード表!$B$39,IF($AG19=TIME(4,0,0),コード表!$B$40,IF($AG19=TIME(4,30,0),コード表!$B$41,IF($AG19=TIME(5,0,0),コード表!$B$42,IF($AG19=TIME(5,30,0),コード表!$B$43,IF($AG19=TIME(6,0,0),コード表!$B$44,IF($AG19=TIME(6,30,0),コード表!$B$45,IF($AG19=TIME(7,0,0),コード表!$B$46,IF($AG19=TIME(7,30,0),コード表!$B$47,IF($AG19=TIME(8,0,0),コード表!$B$48,IF($AG19=TIME(8,30,0),コード表!$B$49,IF($AG19=TIME(9,0,0),コード表!$B$50,IF($AG19=TIME(9,30,0),コード表!$B$51,IF($AG19=TIME(10,0,0),コード表!$B$52,IF($AG19=TIME(10,30,0),コード表!$B$53,IF($AG19=TIME(11,0,0),コード表!$B$54,IF($AG19=TIME(11,30,0),コード表!$B$55,IF($AG19=TIME(12,0,0),コード表!$B$56,IF($AG19=TIME(12,30,0),コード表!$B$57,IF($AG19=TIME(13,0,0),コード表!$B$58,IF($AG19=TIME(13,30,0),コード表!$B$59,IF($AG19=TIME(14,0,0),コード表!$B$60,IF($AG19=TIME(14,30,0),コード表!$B$61,IF($AG19=TIME(15,0,0),コード表!$B$62,IF($AG19=TIME(15,30,0),コード表!$B$63,IF($AG19=TIME(16,0,0),コード表!$B$64,IF($AG19=TIME(16,30,0),コード表!$B$65,IF($AG19=TIME(17,0,0),コード表!$B$66,IF($AG19=TIME(17,30,0),コード表!$B$67,IF($AG19=TIME(18,0,0),コード表!$B$68))))))))))))))))))))))))))))))))))</f>
        <v/>
      </c>
      <c r="BK19" s="420" t="str">
        <f t="shared" ref="BK19" si="25">IF(SUMIFS($AZ$13:$AZ$74,$AT$13:$AT$74,BF19)&gt;0,"〇","")</f>
        <v/>
      </c>
      <c r="BL19" s="420" t="str">
        <f>IF(BK19="","",IF($AG19=TIME(2,0,0),コード表!$B$69,IF($AG19=TIME(2,30,0),コード表!$B$70,IF($AG19=TIME(3,0,0),コード表!$B$71,IF($AG19=TIME(3,30,0),コード表!$B$72,IF($AG19=TIME(4,0,0),コード表!$B$73,IF($AG19=TIME(4,30,0),コード表!$B$74,IF($AG19=TIME(5,0,0),コード表!$B$75,IF($AG19=TIME(5,30,0),コード表!$B$76,IF($AG19=TIME(6,0,0),コード表!$B$77,IF($AG19=TIME(6,30,0),コード表!$B$78,IF($AG19=TIME(7,0,0),コード表!$B$79,IF($AG19=TIME(7,30,0),コード表!$B$80,IF($AG19=TIME(8,0,0),コード表!$B$81,IF($AG19=TIME(8,30,0),コード表!$B$82,IF($AG19=TIME(9,0,0),コード表!$B$83,IF($AG19=TIME(9,30,0),コード表!$B$84,IF($AG19=TIME(10,0,0),コード表!$B$85,IF($AG19=TIME(10,30,0),コード表!$B$86,IF($AG19=TIME(11,0,0),コード表!$B$87,IF($AG19=TIME(11,30,0),コード表!$B$88,IF($AG19=TIME(12,0,0),コード表!$B$89,IF($AG19=TIME(12,30,0),コード表!$B$90,IF($AG19=TIME(13,0,0),コード表!$B$91,IF($AG19=TIME(13,30,0),コード表!$B$92,IF($AG19=TIME(14,0,0),コード表!$B$93,IF($AG19=TIME(14,30,0),コード表!$B$94,IF($AG19=TIME(15,0,0),コード表!$B$95,IF($AG19=TIME(15,30,0),コード表!$B$96,IF($AG19=TIME(16,0,0),コード表!$B$97,IF($AG19=TIME(16,30,0),コード表!$B$98,IF($AG19=TIME(17,0,0),コード表!$B$99,IF($AG19=TIME(17,30,0),コード表!$B$100,IF($AG19=TIME(18,0,0),コード表!$B$101))))))))))))))))))))))))))))))))))</f>
        <v/>
      </c>
      <c r="BM19" s="407" t="str">
        <f t="shared" ref="BM19" si="26">IF(SUMIFS($BA$13:$BA$74,$AT$13:$AT$74,BF19)&gt;0,"〇","")</f>
        <v/>
      </c>
      <c r="BN19" s="407" t="str">
        <f>IF(BM19="","",IF($AG19=TIME(2,0,0),コード表!$B$102,IF($AG19=TIME(2,30,0),コード表!$B$103,IF($AG19=TIME(3,0,0),コード表!$B$104,IF($AG19=TIME(3,30,0),コード表!$B$105,IF($AG19=TIME(4,0,0),コード表!$B$106,IF($AG19=TIME(4,30,0),コード表!$B$107,IF($AG19=TIME(5,0,0),コード表!$B$108,IF($AG19=TIME(5,30,0),コード表!$B$109,IF($AG19=TIME(6,0,0),コード表!$B$110,IF($AG19=TIME(6,30,0),コード表!$B$111,IF($AG19=TIME(7,0,0),コード表!$B$112,IF($AG19=TIME(7,30,0),コード表!$B$113,IF($AG19=TIME(8,0,0),コード表!$B$114,IF($AG19=TIME(8,30,0),コード表!$B$115,IF($AG19=TIME(9,0,0),コード表!$B$116,IF($AG19=TIME(9,30,0),コード表!$B$117,IF($AG19=TIME(10,0,0),コード表!$B$118,IF($AG19=TIME(10,30,0),コード表!$B$119,IF($AG19=TIME(11,0,0),コード表!$B$120,IF($AG19=TIME(11,30,0),コード表!$B$121,IF($AG19=TIME(12,0,0),コード表!$B$122,IF($AG19=TIME(12,30,0),コード表!$B$123,IF($AG19=TIME(13,0,0),コード表!$B$124,IF($AG19=TIME(13,30,0),コード表!$B$125,IF($AG19=TIME(14,0,0),コード表!$B$126,IF($AG19=TIME(14,30,0),コード表!$B$127,IF($AG19=TIME(15,0,0),コード表!$B$128,IF($AG19=TIME(15,30,0),コード表!$B$129,IF($AG19=TIME(16,0,0),コード表!$B$130,IF($AG19=TIME(16,30,0),コード表!$B$131,IF($AG19=TIME(17,0,0),コード表!$B$132,IF($AG19=TIME(17,30,0),コード表!$B$133,IF($AG19=TIME(18,0,0),コード表!$B$134))))))))))))))))))))))))))))))))))</f>
        <v/>
      </c>
      <c r="BO19" s="408" t="str">
        <f t="shared" ref="BO19" si="27">IF(SUMIF($AT$13:$AT$74,BF19,$BB$13:$BB$74)=0,"",SUMIF($AT$13:$AT$74,BF19,$BB$13:$BB$74))</f>
        <v/>
      </c>
      <c r="BP19" s="419" t="str">
        <f t="shared" ref="BP19" si="28">IF(AND(BH19="",BJ19="",BL19="",BN19="",BO19=""),"",MAX(BH19+BJ19,BH19+BL19,BH19+BN19))</f>
        <v/>
      </c>
      <c r="BQ19" s="536" t="str">
        <f t="shared" ref="BQ19:BQ73" si="29">IF(AND(BH19="",BJ19="",BL19="",BN19=""),"",IF(AND(BJ19="",BL19="",BN19=""),"加算無",IF(MAX(BH19+BJ19+BO19,BH19+BL19+BO19,BH19+BN19+BO19)=BH19+BJ19+BO19,"重度",IF(MAX(BH19+BJ19+BO19,BH19+BL19+BO19,BH19+BN19+BO19)=BH19+BL19+BO19,"外",IF(MAX(BH19+BJ19+BO19,BH19+BL19+BO19,BH19+BN19+BO19)=BH19+BN19+BO19,"内")))))</f>
        <v/>
      </c>
      <c r="BR19" s="409"/>
      <c r="BV19" s="93"/>
      <c r="BW19" s="80"/>
    </row>
    <row r="20" spans="1:75" s="5" customFormat="1" ht="17.649999999999999" customHeight="1" thickTop="1" thickBot="1">
      <c r="A20" s="12"/>
      <c r="B20" s="16"/>
      <c r="C20" s="288"/>
      <c r="D20" s="289"/>
      <c r="E20" s="292"/>
      <c r="F20" s="293"/>
      <c r="G20" s="296"/>
      <c r="H20" s="297"/>
      <c r="I20" s="299"/>
      <c r="J20" s="301"/>
      <c r="K20" s="297"/>
      <c r="L20" s="301"/>
      <c r="M20" s="297"/>
      <c r="N20" s="299"/>
      <c r="O20" s="417"/>
      <c r="P20" s="418"/>
      <c r="Q20" s="394"/>
      <c r="R20" s="395"/>
      <c r="S20" s="378"/>
      <c r="T20" s="379"/>
      <c r="U20" s="382"/>
      <c r="V20" s="383"/>
      <c r="W20" s="382"/>
      <c r="X20" s="383"/>
      <c r="Y20" s="382"/>
      <c r="Z20" s="398"/>
      <c r="AA20" s="402"/>
      <c r="AB20" s="403"/>
      <c r="AC20" s="404"/>
      <c r="AD20" s="127"/>
      <c r="AE20" s="430"/>
      <c r="AF20" s="432"/>
      <c r="AG20" s="387"/>
      <c r="AH20" s="388"/>
      <c r="AI20" s="388"/>
      <c r="AJ20" s="389"/>
      <c r="AK20" s="374"/>
      <c r="AL20" s="374"/>
      <c r="AM20" s="374"/>
      <c r="AN20" s="374"/>
      <c r="AO20" s="375"/>
      <c r="AP20" s="128"/>
      <c r="AQ20" s="129"/>
      <c r="AR20" s="128"/>
      <c r="AT20" s="390"/>
      <c r="AU20" s="391"/>
      <c r="AV20" s="391"/>
      <c r="AW20" s="421"/>
      <c r="AX20" s="420"/>
      <c r="AY20" s="420"/>
      <c r="AZ20" s="420"/>
      <c r="BA20" s="407"/>
      <c r="BB20" s="408"/>
      <c r="BF20" s="410"/>
      <c r="BG20" s="411"/>
      <c r="BH20" s="419"/>
      <c r="BI20" s="420"/>
      <c r="BJ20" s="420"/>
      <c r="BK20" s="420"/>
      <c r="BL20" s="420"/>
      <c r="BM20" s="407"/>
      <c r="BN20" s="407"/>
      <c r="BO20" s="408"/>
      <c r="BP20" s="419"/>
      <c r="BQ20" s="536"/>
      <c r="BR20" s="409"/>
      <c r="BV20" s="93"/>
      <c r="BW20" s="80"/>
    </row>
    <row r="21" spans="1:75" s="5" customFormat="1" ht="17.649999999999999" customHeight="1" thickTop="1" thickBot="1">
      <c r="A21" s="12"/>
      <c r="B21" s="16"/>
      <c r="C21" s="288"/>
      <c r="D21" s="289"/>
      <c r="E21" s="290" t="str">
        <f>IF(C21="","",TEXT(AT21,"aaa"))</f>
        <v/>
      </c>
      <c r="F21" s="291"/>
      <c r="G21" s="294"/>
      <c r="H21" s="295"/>
      <c r="I21" s="412" t="s">
        <v>122</v>
      </c>
      <c r="J21" s="413"/>
      <c r="K21" s="414"/>
      <c r="L21" s="413"/>
      <c r="M21" s="414"/>
      <c r="N21" s="412" t="s">
        <v>122</v>
      </c>
      <c r="O21" s="415"/>
      <c r="P21" s="416"/>
      <c r="Q21" s="392" t="str">
        <f>IF(G21="","",IF(AW21&lt;TIME(2,0,0),TIME(2,0,0),IF(MINUTE(AW21)&lt;30,TIME(HOUR(AW21),30,0),TIME(HOUR(AW21)+1,0,0))))</f>
        <v/>
      </c>
      <c r="R21" s="393"/>
      <c r="S21" s="376"/>
      <c r="T21" s="377"/>
      <c r="U21" s="380"/>
      <c r="V21" s="381"/>
      <c r="W21" s="380"/>
      <c r="X21" s="381"/>
      <c r="Y21" s="396"/>
      <c r="Z21" s="397"/>
      <c r="AA21" s="399"/>
      <c r="AB21" s="400"/>
      <c r="AC21" s="401"/>
      <c r="AD21" s="127"/>
      <c r="AE21" s="429">
        <v>5</v>
      </c>
      <c r="AF21" s="431" t="str">
        <f t="shared" ca="1" si="12"/>
        <v>土</v>
      </c>
      <c r="AG21" s="384" t="str">
        <f t="shared" ref="AG21" si="30">IF(BG21=0,"",IF(BG21&lt;TIME(2,0,0),TIME(2,0,0),IF(MINUTE(BG21)&lt;30,TIME(HOUR(BG21),30,0),TIME(HOUR(BG21)+1,0,0))))</f>
        <v/>
      </c>
      <c r="AH21" s="385"/>
      <c r="AI21" s="385"/>
      <c r="AJ21" s="386"/>
      <c r="AK21" s="372" t="str">
        <f t="shared" ref="AK21" si="31">IF(AND(BH21="",BJ21="",BL21="",BN21="",BO21=""),"",MAX(BH21+BJ21+BO21,BH21+BL21+BO21,BH21+BN21+BO21))</f>
        <v/>
      </c>
      <c r="AL21" s="372"/>
      <c r="AM21" s="372"/>
      <c r="AN21" s="372"/>
      <c r="AO21" s="373"/>
      <c r="AP21" s="128"/>
      <c r="AQ21" s="129"/>
      <c r="AR21" s="128"/>
      <c r="AT21" s="390" t="e">
        <f>DATE(請求書!$K$29,請求書!$Q$29,'実績記録 '!C21)</f>
        <v>#NUM!</v>
      </c>
      <c r="AU21" s="391">
        <f>TIME(G21,J21,0)</f>
        <v>0</v>
      </c>
      <c r="AV21" s="391">
        <f>TIME(L21,O21,0)</f>
        <v>0</v>
      </c>
      <c r="AW21" s="421">
        <f t="shared" ref="AW21" si="32">AV21-AU21</f>
        <v>0</v>
      </c>
      <c r="AX21" s="420" t="str">
        <f>IF($Q21=TIME(2,0,0),コード表!$B$3,IF($Q21=TIME(2,30,0),コード表!$B$4,IF($Q21=TIME(3,0,0),コード表!$B$5,IF($Q21=TIME(3,30,0),コード表!$B$6,IF($Q21=TIME(4,0,0),コード表!$B$7,IF($Q21=TIME(4,30,0),コード表!$B$8,IF($Q21=TIME(5,0,0),コード表!$B$9,IF($Q21=TIME(5,30,0),コード表!$B$10,IF($Q21=TIME(6,0,0),コード表!$B$11,IF($Q21=TIME(6,30,0),コード表!$B$12,IF($Q21=TIME(7,0,0),コード表!$B$13,IF($Q21=TIME(7,30,0),コード表!$B$14,IF($Q21=TIME(8,0,0),コード表!$B$15,IF($Q21=TIME(8,30,0),コード表!$B$16,IF($Q21=TIME(9,0,0),コード表!$B$17,IF($Q21=TIME(9,30,0),コード表!$B$18,IF($Q21=TIME(10,0,0),コード表!$B$19,IF($Q21=TIME(10,30,0),コード表!$B$20,IF($Q21=TIME(11,0,0),コード表!$B$21,IF($Q21=TIME(11,30,0),コード表!$B$22,IF($Q21=TIME(12,0,0),コード表!$B$23,IF($Q21=TIME(12,30,0),コード表!$B$24,IF($Q21=TIME(13,0,0),コード表!$B$25,IF($Q21=TIME(13,30,0),コード表!$B$26,IF($Q21=TIME(14,0,0),コード表!$B$27,IF($Q21=TIME(14,30,0),コード表!$B$28,IF($Q21=TIME(15,0,0),コード表!$B$29,IF($Q21=TIME(15,30,0),コード表!$B$30,IF($Q21=TIME(16,0,0),コード表!$B$31,IF($Q21=TIME(16,30,0),コード表!$B$32,IF($Q21=TIME(17,0,0),コード表!$B$33,IF($Q21=TIME(17,30,0),コード表!$B$34,IF($Q21=TIME(18,0,0),コード表!$B$35,"")))))))))))))))))))))))))))))))))</f>
        <v/>
      </c>
      <c r="AY21" s="420" t="str">
        <f>IF(S21="","",IF($Q21=TIME(2,0,0),コード表!$B$36,IF($Q21=TIME(2,30,0),コード表!$B$37,IF($Q21=TIME(3,0,0),コード表!$B$38,IF($Q21=TIME(3,30,0),コード表!$B$39,IF($Q21=TIME(4,0,0),コード表!$B$40,IF($Q21=TIME(4,30,0),コード表!$B$41,IF($Q21=TIME(5,0,0),コード表!$B$42,IF($Q21=TIME(5,30,0),コード表!$B$43,IF($Q21=TIME(6,0,0),コード表!$B$44,IF($Q21=TIME(6,30,0),コード表!$B$45,IF($Q21=TIME(7,0,0),コード表!$B$46,IF($Q21=TIME(7,30,0),コード表!$B$47,IF($Q21=TIME(8,0,0),コード表!$B$48,IF($Q21=TIME(8,30,0),コード表!$B$49,IF($Q21=TIME(9,0,0),コード表!$B$50,IF($Q21=TIME(9,30,0),コード表!$B$51,IF($Q21=TIME(10,0,0),コード表!$B$52,IF($Q21=TIME(10,30,0),コード表!$B$53,IF($Q21=TIME(11,0,0),コード表!$B$54,IF($Q21=TIME(11,30,0),コード表!$B$55,IF($Q21=TIME(12,0,0),コード表!$B$56,IF($Q21=TIME(12,30,0),コード表!$B$57,IF($Q21=TIME(13,0,0),コード表!$B$58,IF($Q21=TIME(13,30,0),コード表!$B$59,IF($Q21=TIME(14,0,0),コード表!$B$60,IF($Q21=TIME(14,30,0),コード表!$B$61,IF($Q21=TIME(15,0,0),コード表!$B$62,IF($Q21=TIME(15,30,0),コード表!$B$63,IF($Q21=TIME(16,0,0),コード表!$B$64,IF($Q21=TIME(16,30,0),コード表!$B$65,IF($Q21=TIME(17,0,0),コード表!$B$66,IF($Q21=TIME(17,30,0),コード表!$B$67,IF($Q21=TIME(18,0,0),コード表!$B$68))))))))))))))))))))))))))))))))))</f>
        <v/>
      </c>
      <c r="AZ21" s="420" t="str">
        <f>IF(U21="","",IF($Q21=TIME(2,0,0),コード表!$B$69,IF($Q21=TIME(2,30,0),コード表!$B$70,IF($Q21=TIME(3,0,0),コード表!$B$71,IF($Q21=TIME(3,30,0),コード表!$B$72,IF($Q21=TIME(4,0,0),コード表!$B$73,IF($Q21=TIME(4,30,0),コード表!$B$74,IF($Q21=TIME(5,0,0),コード表!$B$75,IF($Q21=TIME(5,30,0),コード表!$B$76,IF($Q21=TIME(6,0,0),コード表!$B$77,IF($Q21=TIME(6,30,0),コード表!$B$78,IF($Q21=TIME(7,0,0),コード表!$B$79,IF($Q21=TIME(7,30,0),コード表!$B$80,IF($Q21=TIME(8,0,0),コード表!$B$81,IF($Q21=TIME(8,30,0),コード表!$B$82,IF($Q21=TIME(9,0,0),コード表!$B$83,IF($Q21=TIME(9,30,0),コード表!$B$84,IF($Q21=TIME(10,0,0),コード表!$B$85,IF($Q21=TIME(10,30,0),コード表!$B$86,IF($Q21=TIME(11,0,0),コード表!$B$87,IF($Q21=TIME(11,30,0),コード表!$B$88,IF($Q21=TIME(12,0,0),コード表!$B$89,IF($Q21=TIME(12,30,0),コード表!$B$90,IF($Q21=TIME(13,0,0),コード表!$B$91,IF($Q21=TIME(13,30,0),コード表!$B$92,IF($Q21=TIME(14,0,0),コード表!$B$93,IF($Q21=TIME(14,30,0),コード表!$B$94,IF($Q21=TIME(15,0,0),コード表!$B$95,IF($Q21=TIME(15,30,0),コード表!$B$96,IF($Q21=TIME(16,0,0),コード表!$B$97,IF($Q21=TIME(16,30,0),コード表!$B$98,IF($Q21=TIME(17,0,0),コード表!$B$99,IF($Q21=TIME(17,30,0),コード表!$B$100,IF($Q21=TIME(18,0,0),コード表!$B$101))))))))))))))))))))))))))))))))))</f>
        <v/>
      </c>
      <c r="BA21" s="407" t="str">
        <f>IF(W21="","",IF($Q21=TIME(2,0,0),コード表!$B$102,IF($Q21=TIME(2,30,0),コード表!$B$103,IF($Q21=TIME(3,0,0),コード表!$B$104,IF($Q21=TIME(3,30,0),コード表!$B$105,IF($Q21=TIME(4,0,0),コード表!$B$106,IF($Q21=TIME(4,30,0),コード表!$B$107,IF($Q21=TIME(5,0,0),コード表!$B$108,IF($Q21=TIME(5,30,0),コード表!$B$109,IF($Q21=TIME(6,0,0),コード表!$B$110,IF($Q21=TIME(6,30,0),コード表!$B$111,IF($Q21=TIME(7,0,0),コード表!$B$112,IF($Q21=TIME(7,30,0),コード表!$B$113,IF($Q21=TIME(8,0,0),コード表!$B$114,IF($Q21=TIME(8,30,0),コード表!$B$115,IF($Q21=TIME(9,0,0),コード表!$B$116,IF($Q21=TIME(9,30,0),コード表!$B$117,IF($Q21=TIME(10,0,0),コード表!$B$118,IF($Q21=TIME(10,30,0),コード表!$B$119,IF($Q21=TIME(11,0,0),コード表!$B$120,IF($Q21=TIME(11,30,0),コード表!$B$121,IF($Q21=TIME(12,0,0),コード表!$B$122,IF($Q21=TIME(12,30,0),コード表!$B$123,IF($Q21=TIME(13,0,0),コード表!$B$124,IF($Q21=TIME(13,30,0),コード表!$B$125,IF($Q21=TIME(14,0,0),コード表!$B$126,IF($Q21=TIME(14,30,0),コード表!$B$127,IF($Q21=TIME(15,0,0),コード表!$B$128,IF($Q21=TIME(15,30,0),コード表!$B$129,IF($Q21=TIME(16,0,0),コード表!$B$130,IF($Q21=TIME(16,30,0),コード表!$B$131,IF($Q21=TIME(17,0,0),コード表!$B$132,IF($Q21=TIME(17,30,0),コード表!$B$133,IF($Q21=TIME(18,0,0),コード表!$B$134))))))))))))))))))))))))))))))))))</f>
        <v/>
      </c>
      <c r="BB21" s="408" t="str">
        <f>IF(Y21="","",Y21*コード表!$B$135)</f>
        <v/>
      </c>
      <c r="BF21" s="410">
        <f>DATE(請求書!$K$29,請求書!$Q$29,'実績記録 '!AE21)</f>
        <v>45843</v>
      </c>
      <c r="BG21" s="411">
        <f t="shared" ref="BG21:BG39" si="33">SUMIF($AT$13:$AT$74,BF21,$AW$13:$AW$74)</f>
        <v>0</v>
      </c>
      <c r="BH21" s="419" t="str">
        <f>IF($AG21=TIME(2,0,0),コード表!$B$3,IF($AG21=TIME(2,30,0),コード表!$B$4,IF($AG21=TIME(3,0,0),コード表!$B$5,IF($AG21=TIME(3,30,0),コード表!$B$6,IF($AG21=TIME(4,0,0),コード表!$B$7,IF($AG21=TIME(4,30,0),コード表!$B$8,IF($AG21=TIME(5,0,0),コード表!$B$9,IF($AG21=TIME(5,30,0),コード表!$B$10,IF($AG21=TIME(6,0,0),コード表!$B$11,IF($AG21=TIME(6,30,0),コード表!$B$12,IF($AG21=TIME(7,0,0),コード表!$B$13,IF($AG21=TIME(7,30,0),コード表!$B$14,IF($AG21=TIME(8,0,0),コード表!$B$15,IF($AG21=TIME(8,30,0),コード表!$B$16,IF($AG21=TIME(9,0,0),コード表!$B$17,IF($AG21=TIME(9,30,0),コード表!$B$18,IF($AG21=TIME(10,0,0),コード表!$B$19,IF($AG21=TIME(10,30,0),コード表!$B$20,IF($AG21=TIME(11,0,0),コード表!$B$21,IF($AG21=TIME(11,30,0),コード表!$B$22,IF($AG21=TIME(12,0,0),コード表!$B$23,IF($AG21=TIME(12,30,0),コード表!$B$24,IF($AG21=TIME(13,0,0),コード表!$B$25,IF($AG21=TIME(13,30,0),コード表!$B$26,IF($AG21=TIME(14,0,0),コード表!$B$27,IF($AG21=TIME(14,30,0),コード表!$B$28,IF($AG21=TIME(15,0,0),コード表!$B$29,IF($AG21=TIME(15,30,0),コード表!$B$30,IF($AG21=TIME(16,0,0),コード表!$B$31,IF($AG21=TIME(16,30,0),コード表!$B$32,IF($AG21=TIME(17,0,0),コード表!$B$33,IF($AG21=TIME(17,30,0),コード表!$B$34,IF($AG21=TIME(18,0,0),コード表!$B$35,"")))))))))))))))))))))))))))))))))</f>
        <v/>
      </c>
      <c r="BI21" s="420" t="str">
        <f t="shared" ref="BI21:BI71" si="34">IF(SUMIFS($AY$13:$AY$74,$AT$13:$AT$74,BF21)&gt;0,"〇","")</f>
        <v/>
      </c>
      <c r="BJ21" s="420" t="str">
        <f>IF(BI21="","",IF($AG21=TIME(2,0,0),コード表!$B$36,IF($AG21=TIME(2,30,0),コード表!$B$37,IF($AG21=TIME(3,0,0),コード表!$B$38,IF($AG21=TIME(3,30,0),コード表!$B$39,IF($AG21=TIME(4,0,0),コード表!$B$40,IF($AG21=TIME(4,30,0),コード表!$B$41,IF($AG21=TIME(5,0,0),コード表!$B$42,IF($AG21=TIME(5,30,0),コード表!$B$43,IF($AG21=TIME(6,0,0),コード表!$B$44,IF($AG21=TIME(6,30,0),コード表!$B$45,IF($AG21=TIME(7,0,0),コード表!$B$46,IF($AG21=TIME(7,30,0),コード表!$B$47,IF($AG21=TIME(8,0,0),コード表!$B$48,IF($AG21=TIME(8,30,0),コード表!$B$49,IF($AG21=TIME(9,0,0),コード表!$B$50,IF($AG21=TIME(9,30,0),コード表!$B$51,IF($AG21=TIME(10,0,0),コード表!$B$52,IF($AG21=TIME(10,30,0),コード表!$B$53,IF($AG21=TIME(11,0,0),コード表!$B$54,IF($AG21=TIME(11,30,0),コード表!$B$55,IF($AG21=TIME(12,0,0),コード表!$B$56,IF($AG21=TIME(12,30,0),コード表!$B$57,IF($AG21=TIME(13,0,0),コード表!$B$58,IF($AG21=TIME(13,30,0),コード表!$B$59,IF($AG21=TIME(14,0,0),コード表!$B$60,IF($AG21=TIME(14,30,0),コード表!$B$61,IF($AG21=TIME(15,0,0),コード表!$B$62,IF($AG21=TIME(15,30,0),コード表!$B$63,IF($AG21=TIME(16,0,0),コード表!$B$64,IF($AG21=TIME(16,30,0),コード表!$B$65,IF($AG21=TIME(17,0,0),コード表!$B$66,IF($AG21=TIME(17,30,0),コード表!$B$67,IF($AG21=TIME(18,0,0),コード表!$B$68))))))))))))))))))))))))))))))))))</f>
        <v/>
      </c>
      <c r="BK21" s="420" t="str">
        <f t="shared" ref="BK21" si="35">IF(SUMIFS($AZ$13:$AZ$74,$AT$13:$AT$74,BF21)&gt;0,"〇","")</f>
        <v/>
      </c>
      <c r="BL21" s="420" t="str">
        <f>IF(BK21="","",IF($AG21=TIME(2,0,0),コード表!$B$69,IF($AG21=TIME(2,30,0),コード表!$B$70,IF($AG21=TIME(3,0,0),コード表!$B$71,IF($AG21=TIME(3,30,0),コード表!$B$72,IF($AG21=TIME(4,0,0),コード表!$B$73,IF($AG21=TIME(4,30,0),コード表!$B$74,IF($AG21=TIME(5,0,0),コード表!$B$75,IF($AG21=TIME(5,30,0),コード表!$B$76,IF($AG21=TIME(6,0,0),コード表!$B$77,IF($AG21=TIME(6,30,0),コード表!$B$78,IF($AG21=TIME(7,0,0),コード表!$B$79,IF($AG21=TIME(7,30,0),コード表!$B$80,IF($AG21=TIME(8,0,0),コード表!$B$81,IF($AG21=TIME(8,30,0),コード表!$B$82,IF($AG21=TIME(9,0,0),コード表!$B$83,IF($AG21=TIME(9,30,0),コード表!$B$84,IF($AG21=TIME(10,0,0),コード表!$B$85,IF($AG21=TIME(10,30,0),コード表!$B$86,IF($AG21=TIME(11,0,0),コード表!$B$87,IF($AG21=TIME(11,30,0),コード表!$B$88,IF($AG21=TIME(12,0,0),コード表!$B$89,IF($AG21=TIME(12,30,0),コード表!$B$90,IF($AG21=TIME(13,0,0),コード表!$B$91,IF($AG21=TIME(13,30,0),コード表!$B$92,IF($AG21=TIME(14,0,0),コード表!$B$93,IF($AG21=TIME(14,30,0),コード表!$B$94,IF($AG21=TIME(15,0,0),コード表!$B$95,IF($AG21=TIME(15,30,0),コード表!$B$96,IF($AG21=TIME(16,0,0),コード表!$B$97,IF($AG21=TIME(16,30,0),コード表!$B$98,IF($AG21=TIME(17,0,0),コード表!$B$99,IF($AG21=TIME(17,30,0),コード表!$B$100,IF($AG21=TIME(18,0,0),コード表!$B$101))))))))))))))))))))))))))))))))))</f>
        <v/>
      </c>
      <c r="BM21" s="407" t="str">
        <f t="shared" ref="BM21" si="36">IF(SUMIFS($BA$13:$BA$74,$AT$13:$AT$74,BF21)&gt;0,"〇","")</f>
        <v/>
      </c>
      <c r="BN21" s="407" t="str">
        <f>IF(BM21="","",IF($AG21=TIME(2,0,0),コード表!$B$102,IF($AG21=TIME(2,30,0),コード表!$B$103,IF($AG21=TIME(3,0,0),コード表!$B$104,IF($AG21=TIME(3,30,0),コード表!$B$105,IF($AG21=TIME(4,0,0),コード表!$B$106,IF($AG21=TIME(4,30,0),コード表!$B$107,IF($AG21=TIME(5,0,0),コード表!$B$108,IF($AG21=TIME(5,30,0),コード表!$B$109,IF($AG21=TIME(6,0,0),コード表!$B$110,IF($AG21=TIME(6,30,0),コード表!$B$111,IF($AG21=TIME(7,0,0),コード表!$B$112,IF($AG21=TIME(7,30,0),コード表!$B$113,IF($AG21=TIME(8,0,0),コード表!$B$114,IF($AG21=TIME(8,30,0),コード表!$B$115,IF($AG21=TIME(9,0,0),コード表!$B$116,IF($AG21=TIME(9,30,0),コード表!$B$117,IF($AG21=TIME(10,0,0),コード表!$B$118,IF($AG21=TIME(10,30,0),コード表!$B$119,IF($AG21=TIME(11,0,0),コード表!$B$120,IF($AG21=TIME(11,30,0),コード表!$B$121,IF($AG21=TIME(12,0,0),コード表!$B$122,IF($AG21=TIME(12,30,0),コード表!$B$123,IF($AG21=TIME(13,0,0),コード表!$B$124,IF($AG21=TIME(13,30,0),コード表!$B$125,IF($AG21=TIME(14,0,0),コード表!$B$126,IF($AG21=TIME(14,30,0),コード表!$B$127,IF($AG21=TIME(15,0,0),コード表!$B$128,IF($AG21=TIME(15,30,0),コード表!$B$129,IF($AG21=TIME(16,0,0),コード表!$B$130,IF($AG21=TIME(16,30,0),コード表!$B$131,IF($AG21=TIME(17,0,0),コード表!$B$132,IF($AG21=TIME(17,30,0),コード表!$B$133,IF($AG21=TIME(18,0,0),コード表!$B$134))))))))))))))))))))))))))))))))))</f>
        <v/>
      </c>
      <c r="BO21" s="408" t="str">
        <f t="shared" ref="BO21" si="37">IF(SUMIF($AT$13:$AT$74,BF21,$BB$13:$BB$74)=0,"",SUMIF($AT$13:$AT$74,BF21,$BB$13:$BB$74))</f>
        <v/>
      </c>
      <c r="BP21" s="419" t="str">
        <f t="shared" ref="BP21" si="38">IF(AND(BH21="",BJ21="",BL21="",BN21="",BO21=""),"",MAX(BH21+BJ21,BH21+BL21,BH21+BN21))</f>
        <v/>
      </c>
      <c r="BQ21" s="536" t="str">
        <f t="shared" si="29"/>
        <v/>
      </c>
      <c r="BV21" s="93"/>
      <c r="BW21" s="80"/>
    </row>
    <row r="22" spans="1:75" s="5" customFormat="1" ht="17.649999999999999" customHeight="1" thickTop="1" thickBot="1">
      <c r="A22" s="12"/>
      <c r="B22" s="16"/>
      <c r="C22" s="288"/>
      <c r="D22" s="289"/>
      <c r="E22" s="292"/>
      <c r="F22" s="293"/>
      <c r="G22" s="296"/>
      <c r="H22" s="297"/>
      <c r="I22" s="299"/>
      <c r="J22" s="301"/>
      <c r="K22" s="297"/>
      <c r="L22" s="301"/>
      <c r="M22" s="297"/>
      <c r="N22" s="299"/>
      <c r="O22" s="417"/>
      <c r="P22" s="418"/>
      <c r="Q22" s="394"/>
      <c r="R22" s="395"/>
      <c r="S22" s="378"/>
      <c r="T22" s="379"/>
      <c r="U22" s="382"/>
      <c r="V22" s="383"/>
      <c r="W22" s="382"/>
      <c r="X22" s="383"/>
      <c r="Y22" s="382"/>
      <c r="Z22" s="398"/>
      <c r="AA22" s="402"/>
      <c r="AB22" s="403"/>
      <c r="AC22" s="404"/>
      <c r="AD22" s="127"/>
      <c r="AE22" s="430"/>
      <c r="AF22" s="432"/>
      <c r="AG22" s="387"/>
      <c r="AH22" s="388"/>
      <c r="AI22" s="388"/>
      <c r="AJ22" s="389"/>
      <c r="AK22" s="374"/>
      <c r="AL22" s="374"/>
      <c r="AM22" s="374"/>
      <c r="AN22" s="374"/>
      <c r="AO22" s="375"/>
      <c r="AP22" s="128"/>
      <c r="AQ22" s="129"/>
      <c r="AR22" s="128"/>
      <c r="AT22" s="390"/>
      <c r="AU22" s="391"/>
      <c r="AV22" s="391"/>
      <c r="AW22" s="421"/>
      <c r="AX22" s="420"/>
      <c r="AY22" s="420"/>
      <c r="AZ22" s="420"/>
      <c r="BA22" s="407"/>
      <c r="BB22" s="408"/>
      <c r="BF22" s="410"/>
      <c r="BG22" s="411"/>
      <c r="BH22" s="419"/>
      <c r="BI22" s="420"/>
      <c r="BJ22" s="420"/>
      <c r="BK22" s="420"/>
      <c r="BL22" s="420"/>
      <c r="BM22" s="407"/>
      <c r="BN22" s="407"/>
      <c r="BO22" s="408"/>
      <c r="BP22" s="419"/>
      <c r="BQ22" s="536"/>
      <c r="BV22" s="93"/>
      <c r="BW22" s="80"/>
    </row>
    <row r="23" spans="1:75" s="5" customFormat="1" ht="17.649999999999999" customHeight="1" thickTop="1" thickBot="1">
      <c r="A23" s="12"/>
      <c r="B23" s="16"/>
      <c r="C23" s="288"/>
      <c r="D23" s="289"/>
      <c r="E23" s="290" t="str">
        <f>IF(C23="","",TEXT(AT23,"aaa"))</f>
        <v/>
      </c>
      <c r="F23" s="291"/>
      <c r="G23" s="294"/>
      <c r="H23" s="295"/>
      <c r="I23" s="412" t="s">
        <v>122</v>
      </c>
      <c r="J23" s="413"/>
      <c r="K23" s="414"/>
      <c r="L23" s="413"/>
      <c r="M23" s="414"/>
      <c r="N23" s="412" t="s">
        <v>122</v>
      </c>
      <c r="O23" s="415"/>
      <c r="P23" s="416"/>
      <c r="Q23" s="392" t="str">
        <f>IF(G23="","",IF(AW23&lt;TIME(2,0,0),TIME(2,0,0),IF(MINUTE(AW23)&lt;30,TIME(HOUR(AW23),30,0),TIME(HOUR(AW23)+1,0,0))))</f>
        <v/>
      </c>
      <c r="R23" s="393"/>
      <c r="S23" s="376"/>
      <c r="T23" s="377"/>
      <c r="U23" s="380"/>
      <c r="V23" s="381"/>
      <c r="W23" s="380"/>
      <c r="X23" s="381"/>
      <c r="Y23" s="396"/>
      <c r="Z23" s="397"/>
      <c r="AA23" s="399"/>
      <c r="AB23" s="400"/>
      <c r="AC23" s="401"/>
      <c r="AD23" s="127"/>
      <c r="AE23" s="429">
        <v>6</v>
      </c>
      <c r="AF23" s="431" t="str">
        <f t="shared" ca="1" si="12"/>
        <v>日</v>
      </c>
      <c r="AG23" s="384" t="str">
        <f t="shared" ref="AG23" si="39">IF(BG23=0,"",IF(BG23&lt;TIME(2,0,0),TIME(2,0,0),IF(MINUTE(BG23)&lt;30,TIME(HOUR(BG23),30,0),TIME(HOUR(BG23)+1,0,0))))</f>
        <v/>
      </c>
      <c r="AH23" s="385"/>
      <c r="AI23" s="385"/>
      <c r="AJ23" s="386"/>
      <c r="AK23" s="372" t="str">
        <f t="shared" ref="AK23" si="40">IF(AND(BH23="",BJ23="",BL23="",BN23="",BO23=""),"",MAX(BH23+BJ23+BO23,BH23+BL23+BO23,BH23+BN23+BO23))</f>
        <v/>
      </c>
      <c r="AL23" s="372"/>
      <c r="AM23" s="372"/>
      <c r="AN23" s="372"/>
      <c r="AO23" s="373"/>
      <c r="AP23" s="128"/>
      <c r="AQ23" s="129"/>
      <c r="AR23" s="128"/>
      <c r="AT23" s="390" t="e">
        <f>DATE(請求書!$K$29,請求書!$Q$29,'実績記録 '!C23)</f>
        <v>#NUM!</v>
      </c>
      <c r="AU23" s="391">
        <f>TIME(G23,J23,0)</f>
        <v>0</v>
      </c>
      <c r="AV23" s="391">
        <f>TIME(L23,O23,0)</f>
        <v>0</v>
      </c>
      <c r="AW23" s="421">
        <f t="shared" ref="AW23" si="41">AV23-AU23</f>
        <v>0</v>
      </c>
      <c r="AX23" s="420" t="str">
        <f>IF($Q23=TIME(2,0,0),コード表!$B$3,IF($Q23=TIME(2,30,0),コード表!$B$4,IF($Q23=TIME(3,0,0),コード表!$B$5,IF($Q23=TIME(3,30,0),コード表!$B$6,IF($Q23=TIME(4,0,0),コード表!$B$7,IF($Q23=TIME(4,30,0),コード表!$B$8,IF($Q23=TIME(5,0,0),コード表!$B$9,IF($Q23=TIME(5,30,0),コード表!$B$10,IF($Q23=TIME(6,0,0),コード表!$B$11,IF($Q23=TIME(6,30,0),コード表!$B$12,IF($Q23=TIME(7,0,0),コード表!$B$13,IF($Q23=TIME(7,30,0),コード表!$B$14,IF($Q23=TIME(8,0,0),コード表!$B$15,IF($Q23=TIME(8,30,0),コード表!$B$16,IF($Q23=TIME(9,0,0),コード表!$B$17,IF($Q23=TIME(9,30,0),コード表!$B$18,IF($Q23=TIME(10,0,0),コード表!$B$19,IF($Q23=TIME(10,30,0),コード表!$B$20,IF($Q23=TIME(11,0,0),コード表!$B$21,IF($Q23=TIME(11,30,0),コード表!$B$22,IF($Q23=TIME(12,0,0),コード表!$B$23,IF($Q23=TIME(12,30,0),コード表!$B$24,IF($Q23=TIME(13,0,0),コード表!$B$25,IF($Q23=TIME(13,30,0),コード表!$B$26,IF($Q23=TIME(14,0,0),コード表!$B$27,IF($Q23=TIME(14,30,0),コード表!$B$28,IF($Q23=TIME(15,0,0),コード表!$B$29,IF($Q23=TIME(15,30,0),コード表!$B$30,IF($Q23=TIME(16,0,0),コード表!$B$31,IF($Q23=TIME(16,30,0),コード表!$B$32,IF($Q23=TIME(17,0,0),コード表!$B$33,IF($Q23=TIME(17,30,0),コード表!$B$34,IF($Q23=TIME(18,0,0),コード表!$B$35,"")))))))))))))))))))))))))))))))))</f>
        <v/>
      </c>
      <c r="AY23" s="420" t="str">
        <f>IF(S23="","",IF($Q23=TIME(2,0,0),コード表!$B$36,IF($Q23=TIME(2,30,0),コード表!$B$37,IF($Q23=TIME(3,0,0),コード表!$B$38,IF($Q23=TIME(3,30,0),コード表!$B$39,IF($Q23=TIME(4,0,0),コード表!$B$40,IF($Q23=TIME(4,30,0),コード表!$B$41,IF($Q23=TIME(5,0,0),コード表!$B$42,IF($Q23=TIME(5,30,0),コード表!$B$43,IF($Q23=TIME(6,0,0),コード表!$B$44,IF($Q23=TIME(6,30,0),コード表!$B$45,IF($Q23=TIME(7,0,0),コード表!$B$46,IF($Q23=TIME(7,30,0),コード表!$B$47,IF($Q23=TIME(8,0,0),コード表!$B$48,IF($Q23=TIME(8,30,0),コード表!$B$49,IF($Q23=TIME(9,0,0),コード表!$B$50,IF($Q23=TIME(9,30,0),コード表!$B$51,IF($Q23=TIME(10,0,0),コード表!$B$52,IF($Q23=TIME(10,30,0),コード表!$B$53,IF($Q23=TIME(11,0,0),コード表!$B$54,IF($Q23=TIME(11,30,0),コード表!$B$55,IF($Q23=TIME(12,0,0),コード表!$B$56,IF($Q23=TIME(12,30,0),コード表!$B$57,IF($Q23=TIME(13,0,0),コード表!$B$58,IF($Q23=TIME(13,30,0),コード表!$B$59,IF($Q23=TIME(14,0,0),コード表!$B$60,IF($Q23=TIME(14,30,0),コード表!$B$61,IF($Q23=TIME(15,0,0),コード表!$B$62,IF($Q23=TIME(15,30,0),コード表!$B$63,IF($Q23=TIME(16,0,0),コード表!$B$64,IF($Q23=TIME(16,30,0),コード表!$B$65,IF($Q23=TIME(17,0,0),コード表!$B$66,IF($Q23=TIME(17,30,0),コード表!$B$67,IF($Q23=TIME(18,0,0),コード表!$B$68))))))))))))))))))))))))))))))))))</f>
        <v/>
      </c>
      <c r="AZ23" s="420" t="str">
        <f>IF(U23="","",IF($Q23=TIME(2,0,0),コード表!$B$69,IF($Q23=TIME(2,30,0),コード表!$B$70,IF($Q23=TIME(3,0,0),コード表!$B$71,IF($Q23=TIME(3,30,0),コード表!$B$72,IF($Q23=TIME(4,0,0),コード表!$B$73,IF($Q23=TIME(4,30,0),コード表!$B$74,IF($Q23=TIME(5,0,0),コード表!$B$75,IF($Q23=TIME(5,30,0),コード表!$B$76,IF($Q23=TIME(6,0,0),コード表!$B$77,IF($Q23=TIME(6,30,0),コード表!$B$78,IF($Q23=TIME(7,0,0),コード表!$B$79,IF($Q23=TIME(7,30,0),コード表!$B$80,IF($Q23=TIME(8,0,0),コード表!$B$81,IF($Q23=TIME(8,30,0),コード表!$B$82,IF($Q23=TIME(9,0,0),コード表!$B$83,IF($Q23=TIME(9,30,0),コード表!$B$84,IF($Q23=TIME(10,0,0),コード表!$B$85,IF($Q23=TIME(10,30,0),コード表!$B$86,IF($Q23=TIME(11,0,0),コード表!$B$87,IF($Q23=TIME(11,30,0),コード表!$B$88,IF($Q23=TIME(12,0,0),コード表!$B$89,IF($Q23=TIME(12,30,0),コード表!$B$90,IF($Q23=TIME(13,0,0),コード表!$B$91,IF($Q23=TIME(13,30,0),コード表!$B$92,IF($Q23=TIME(14,0,0),コード表!$B$93,IF($Q23=TIME(14,30,0),コード表!$B$94,IF($Q23=TIME(15,0,0),コード表!$B$95,IF($Q23=TIME(15,30,0),コード表!$B$96,IF($Q23=TIME(16,0,0),コード表!$B$97,IF($Q23=TIME(16,30,0),コード表!$B$98,IF($Q23=TIME(17,0,0),コード表!$B$99,IF($Q23=TIME(17,30,0),コード表!$B$100,IF($Q23=TIME(18,0,0),コード表!$B$101))))))))))))))))))))))))))))))))))</f>
        <v/>
      </c>
      <c r="BA23" s="407" t="str">
        <f>IF(W23="","",IF($Q23=TIME(2,0,0),コード表!$B$102,IF($Q23=TIME(2,30,0),コード表!$B$103,IF($Q23=TIME(3,0,0),コード表!$B$104,IF($Q23=TIME(3,30,0),コード表!$B$105,IF($Q23=TIME(4,0,0),コード表!$B$106,IF($Q23=TIME(4,30,0),コード表!$B$107,IF($Q23=TIME(5,0,0),コード表!$B$108,IF($Q23=TIME(5,30,0),コード表!$B$109,IF($Q23=TIME(6,0,0),コード表!$B$110,IF($Q23=TIME(6,30,0),コード表!$B$111,IF($Q23=TIME(7,0,0),コード表!$B$112,IF($Q23=TIME(7,30,0),コード表!$B$113,IF($Q23=TIME(8,0,0),コード表!$B$114,IF($Q23=TIME(8,30,0),コード表!$B$115,IF($Q23=TIME(9,0,0),コード表!$B$116,IF($Q23=TIME(9,30,0),コード表!$B$117,IF($Q23=TIME(10,0,0),コード表!$B$118,IF($Q23=TIME(10,30,0),コード表!$B$119,IF($Q23=TIME(11,0,0),コード表!$B$120,IF($Q23=TIME(11,30,0),コード表!$B$121,IF($Q23=TIME(12,0,0),コード表!$B$122,IF($Q23=TIME(12,30,0),コード表!$B$123,IF($Q23=TIME(13,0,0),コード表!$B$124,IF($Q23=TIME(13,30,0),コード表!$B$125,IF($Q23=TIME(14,0,0),コード表!$B$126,IF($Q23=TIME(14,30,0),コード表!$B$127,IF($Q23=TIME(15,0,0),コード表!$B$128,IF($Q23=TIME(15,30,0),コード表!$B$129,IF($Q23=TIME(16,0,0),コード表!$B$130,IF($Q23=TIME(16,30,0),コード表!$B$131,IF($Q23=TIME(17,0,0),コード表!$B$132,IF($Q23=TIME(17,30,0),コード表!$B$133,IF($Q23=TIME(18,0,0),コード表!$B$134))))))))))))))))))))))))))))))))))</f>
        <v/>
      </c>
      <c r="BB23" s="408" t="str">
        <f>IF(Y23="","",Y23*コード表!$B$135)</f>
        <v/>
      </c>
      <c r="BF23" s="410">
        <f>DATE(請求書!$K$29,請求書!$Q$29,'実績記録 '!AE23)</f>
        <v>45844</v>
      </c>
      <c r="BG23" s="411">
        <f t="shared" ref="BG23:BG41" si="42">SUMIF($AT$13:$AT$74,BF23,$AW$13:$AW$74)</f>
        <v>0</v>
      </c>
      <c r="BH23" s="419" t="str">
        <f>IF($AG23=TIME(2,0,0),コード表!$B$3,IF($AG23=TIME(2,30,0),コード表!$B$4,IF($AG23=TIME(3,0,0),コード表!$B$5,IF($AG23=TIME(3,30,0),コード表!$B$6,IF($AG23=TIME(4,0,0),コード表!$B$7,IF($AG23=TIME(4,30,0),コード表!$B$8,IF($AG23=TIME(5,0,0),コード表!$B$9,IF($AG23=TIME(5,30,0),コード表!$B$10,IF($AG23=TIME(6,0,0),コード表!$B$11,IF($AG23=TIME(6,30,0),コード表!$B$12,IF($AG23=TIME(7,0,0),コード表!$B$13,IF($AG23=TIME(7,30,0),コード表!$B$14,IF($AG23=TIME(8,0,0),コード表!$B$15,IF($AG23=TIME(8,30,0),コード表!$B$16,IF($AG23=TIME(9,0,0),コード表!$B$17,IF($AG23=TIME(9,30,0),コード表!$B$18,IF($AG23=TIME(10,0,0),コード表!$B$19,IF($AG23=TIME(10,30,0),コード表!$B$20,IF($AG23=TIME(11,0,0),コード表!$B$21,IF($AG23=TIME(11,30,0),コード表!$B$22,IF($AG23=TIME(12,0,0),コード表!$B$23,IF($AG23=TIME(12,30,0),コード表!$B$24,IF($AG23=TIME(13,0,0),コード表!$B$25,IF($AG23=TIME(13,30,0),コード表!$B$26,IF($AG23=TIME(14,0,0),コード表!$B$27,IF($AG23=TIME(14,30,0),コード表!$B$28,IF($AG23=TIME(15,0,0),コード表!$B$29,IF($AG23=TIME(15,30,0),コード表!$B$30,IF($AG23=TIME(16,0,0),コード表!$B$31,IF($AG23=TIME(16,30,0),コード表!$B$32,IF($AG23=TIME(17,0,0),コード表!$B$33,IF($AG23=TIME(17,30,0),コード表!$B$34,IF($AG23=TIME(18,0,0),コード表!$B$35,"")))))))))))))))))))))))))))))))))</f>
        <v/>
      </c>
      <c r="BI23" s="420" t="str">
        <f t="shared" ref="BI23" si="43">IF(SUMIFS($AY$13:$AY$74,$AT$13:$AT$74,BF23)&gt;0,"〇","")</f>
        <v/>
      </c>
      <c r="BJ23" s="420" t="str">
        <f>IF(BI23="","",IF($AG23=TIME(2,0,0),コード表!$B$36,IF($AG23=TIME(2,30,0),コード表!$B$37,IF($AG23=TIME(3,0,0),コード表!$B$38,IF($AG23=TIME(3,30,0),コード表!$B$39,IF($AG23=TIME(4,0,0),コード表!$B$40,IF($AG23=TIME(4,30,0),コード表!$B$41,IF($AG23=TIME(5,0,0),コード表!$B$42,IF($AG23=TIME(5,30,0),コード表!$B$43,IF($AG23=TIME(6,0,0),コード表!$B$44,IF($AG23=TIME(6,30,0),コード表!$B$45,IF($AG23=TIME(7,0,0),コード表!$B$46,IF($AG23=TIME(7,30,0),コード表!$B$47,IF($AG23=TIME(8,0,0),コード表!$B$48,IF($AG23=TIME(8,30,0),コード表!$B$49,IF($AG23=TIME(9,0,0),コード表!$B$50,IF($AG23=TIME(9,30,0),コード表!$B$51,IF($AG23=TIME(10,0,0),コード表!$B$52,IF($AG23=TIME(10,30,0),コード表!$B$53,IF($AG23=TIME(11,0,0),コード表!$B$54,IF($AG23=TIME(11,30,0),コード表!$B$55,IF($AG23=TIME(12,0,0),コード表!$B$56,IF($AG23=TIME(12,30,0),コード表!$B$57,IF($AG23=TIME(13,0,0),コード表!$B$58,IF($AG23=TIME(13,30,0),コード表!$B$59,IF($AG23=TIME(14,0,0),コード表!$B$60,IF($AG23=TIME(14,30,0),コード表!$B$61,IF($AG23=TIME(15,0,0),コード表!$B$62,IF($AG23=TIME(15,30,0),コード表!$B$63,IF($AG23=TIME(16,0,0),コード表!$B$64,IF($AG23=TIME(16,30,0),コード表!$B$65,IF($AG23=TIME(17,0,0),コード表!$B$66,IF($AG23=TIME(17,30,0),コード表!$B$67,IF($AG23=TIME(18,0,0),コード表!$B$68))))))))))))))))))))))))))))))))))</f>
        <v/>
      </c>
      <c r="BK23" s="420" t="str">
        <f t="shared" ref="BK23" si="44">IF(SUMIFS($AZ$13:$AZ$74,$AT$13:$AT$74,BF23)&gt;0,"〇","")</f>
        <v/>
      </c>
      <c r="BL23" s="420" t="str">
        <f>IF(BK23="","",IF($AG23=TIME(2,0,0),コード表!$B$69,IF($AG23=TIME(2,30,0),コード表!$B$70,IF($AG23=TIME(3,0,0),コード表!$B$71,IF($AG23=TIME(3,30,0),コード表!$B$72,IF($AG23=TIME(4,0,0),コード表!$B$73,IF($AG23=TIME(4,30,0),コード表!$B$74,IF($AG23=TIME(5,0,0),コード表!$B$75,IF($AG23=TIME(5,30,0),コード表!$B$76,IF($AG23=TIME(6,0,0),コード表!$B$77,IF($AG23=TIME(6,30,0),コード表!$B$78,IF($AG23=TIME(7,0,0),コード表!$B$79,IF($AG23=TIME(7,30,0),コード表!$B$80,IF($AG23=TIME(8,0,0),コード表!$B$81,IF($AG23=TIME(8,30,0),コード表!$B$82,IF($AG23=TIME(9,0,0),コード表!$B$83,IF($AG23=TIME(9,30,0),コード表!$B$84,IF($AG23=TIME(10,0,0),コード表!$B$85,IF($AG23=TIME(10,30,0),コード表!$B$86,IF($AG23=TIME(11,0,0),コード表!$B$87,IF($AG23=TIME(11,30,0),コード表!$B$88,IF($AG23=TIME(12,0,0),コード表!$B$89,IF($AG23=TIME(12,30,0),コード表!$B$90,IF($AG23=TIME(13,0,0),コード表!$B$91,IF($AG23=TIME(13,30,0),コード表!$B$92,IF($AG23=TIME(14,0,0),コード表!$B$93,IF($AG23=TIME(14,30,0),コード表!$B$94,IF($AG23=TIME(15,0,0),コード表!$B$95,IF($AG23=TIME(15,30,0),コード表!$B$96,IF($AG23=TIME(16,0,0),コード表!$B$97,IF($AG23=TIME(16,30,0),コード表!$B$98,IF($AG23=TIME(17,0,0),コード表!$B$99,IF($AG23=TIME(17,30,0),コード表!$B$100,IF($AG23=TIME(18,0,0),コード表!$B$101))))))))))))))))))))))))))))))))))</f>
        <v/>
      </c>
      <c r="BM23" s="407" t="str">
        <f t="shared" ref="BM23" si="45">IF(SUMIFS($BA$13:$BA$74,$AT$13:$AT$74,BF23)&gt;0,"〇","")</f>
        <v/>
      </c>
      <c r="BN23" s="407" t="str">
        <f>IF(BM23="","",IF($AG23=TIME(2,0,0),コード表!$B$102,IF($AG23=TIME(2,30,0),コード表!$B$103,IF($AG23=TIME(3,0,0),コード表!$B$104,IF($AG23=TIME(3,30,0),コード表!$B$105,IF($AG23=TIME(4,0,0),コード表!$B$106,IF($AG23=TIME(4,30,0),コード表!$B$107,IF($AG23=TIME(5,0,0),コード表!$B$108,IF($AG23=TIME(5,30,0),コード表!$B$109,IF($AG23=TIME(6,0,0),コード表!$B$110,IF($AG23=TIME(6,30,0),コード表!$B$111,IF($AG23=TIME(7,0,0),コード表!$B$112,IF($AG23=TIME(7,30,0),コード表!$B$113,IF($AG23=TIME(8,0,0),コード表!$B$114,IF($AG23=TIME(8,30,0),コード表!$B$115,IF($AG23=TIME(9,0,0),コード表!$B$116,IF($AG23=TIME(9,30,0),コード表!$B$117,IF($AG23=TIME(10,0,0),コード表!$B$118,IF($AG23=TIME(10,30,0),コード表!$B$119,IF($AG23=TIME(11,0,0),コード表!$B$120,IF($AG23=TIME(11,30,0),コード表!$B$121,IF($AG23=TIME(12,0,0),コード表!$B$122,IF($AG23=TIME(12,30,0),コード表!$B$123,IF($AG23=TIME(13,0,0),コード表!$B$124,IF($AG23=TIME(13,30,0),コード表!$B$125,IF($AG23=TIME(14,0,0),コード表!$B$126,IF($AG23=TIME(14,30,0),コード表!$B$127,IF($AG23=TIME(15,0,0),コード表!$B$128,IF($AG23=TIME(15,30,0),コード表!$B$129,IF($AG23=TIME(16,0,0),コード表!$B$130,IF($AG23=TIME(16,30,0),コード表!$B$131,IF($AG23=TIME(17,0,0),コード表!$B$132,IF($AG23=TIME(17,30,0),コード表!$B$133,IF($AG23=TIME(18,0,0),コード表!$B$134))))))))))))))))))))))))))))))))))</f>
        <v/>
      </c>
      <c r="BO23" s="408" t="str">
        <f t="shared" ref="BO23" si="46">IF(SUMIF($AT$13:$AT$74,BF23,$BB$13:$BB$74)=0,"",SUMIF($AT$13:$AT$74,BF23,$BB$13:$BB$74))</f>
        <v/>
      </c>
      <c r="BP23" s="419" t="str">
        <f t="shared" ref="BP23" si="47">IF(AND(BH23="",BJ23="",BL23="",BN23="",BO23=""),"",MAX(BH23+BJ23,BH23+BL23,BH23+BN23))</f>
        <v/>
      </c>
      <c r="BQ23" s="536" t="str">
        <f t="shared" si="29"/>
        <v/>
      </c>
      <c r="BV23" s="93"/>
      <c r="BW23" s="80"/>
    </row>
    <row r="24" spans="1:75" s="5" customFormat="1" ht="17.649999999999999" customHeight="1" thickTop="1" thickBot="1">
      <c r="A24" s="12"/>
      <c r="B24" s="16"/>
      <c r="C24" s="288"/>
      <c r="D24" s="289"/>
      <c r="E24" s="292"/>
      <c r="F24" s="293"/>
      <c r="G24" s="296"/>
      <c r="H24" s="297"/>
      <c r="I24" s="299"/>
      <c r="J24" s="301"/>
      <c r="K24" s="297"/>
      <c r="L24" s="301"/>
      <c r="M24" s="297"/>
      <c r="N24" s="299"/>
      <c r="O24" s="417"/>
      <c r="P24" s="418"/>
      <c r="Q24" s="394"/>
      <c r="R24" s="395"/>
      <c r="S24" s="378"/>
      <c r="T24" s="379"/>
      <c r="U24" s="382"/>
      <c r="V24" s="383"/>
      <c r="W24" s="382"/>
      <c r="X24" s="383"/>
      <c r="Y24" s="382"/>
      <c r="Z24" s="398"/>
      <c r="AA24" s="402"/>
      <c r="AB24" s="403"/>
      <c r="AC24" s="404"/>
      <c r="AD24" s="127"/>
      <c r="AE24" s="430"/>
      <c r="AF24" s="432"/>
      <c r="AG24" s="387"/>
      <c r="AH24" s="388"/>
      <c r="AI24" s="388"/>
      <c r="AJ24" s="389"/>
      <c r="AK24" s="374"/>
      <c r="AL24" s="374"/>
      <c r="AM24" s="374"/>
      <c r="AN24" s="374"/>
      <c r="AO24" s="375"/>
      <c r="AP24" s="128"/>
      <c r="AQ24" s="129"/>
      <c r="AR24" s="128"/>
      <c r="AT24" s="390"/>
      <c r="AU24" s="391"/>
      <c r="AV24" s="391"/>
      <c r="AW24" s="421"/>
      <c r="AX24" s="420"/>
      <c r="AY24" s="420"/>
      <c r="AZ24" s="420"/>
      <c r="BA24" s="407"/>
      <c r="BB24" s="408"/>
      <c r="BF24" s="410"/>
      <c r="BG24" s="411"/>
      <c r="BH24" s="419"/>
      <c r="BI24" s="420"/>
      <c r="BJ24" s="420"/>
      <c r="BK24" s="420"/>
      <c r="BL24" s="420"/>
      <c r="BM24" s="407"/>
      <c r="BN24" s="407"/>
      <c r="BO24" s="408"/>
      <c r="BP24" s="419"/>
      <c r="BQ24" s="536"/>
      <c r="BV24" s="93"/>
      <c r="BW24" s="80"/>
    </row>
    <row r="25" spans="1:75" s="5" customFormat="1" ht="17.649999999999999" customHeight="1" thickTop="1" thickBot="1">
      <c r="A25" s="12"/>
      <c r="B25" s="16"/>
      <c r="C25" s="288"/>
      <c r="D25" s="289"/>
      <c r="E25" s="290" t="str">
        <f>IF(C25="","",TEXT(AT25,"aaa"))</f>
        <v/>
      </c>
      <c r="F25" s="291"/>
      <c r="G25" s="294"/>
      <c r="H25" s="295"/>
      <c r="I25" s="412" t="s">
        <v>122</v>
      </c>
      <c r="J25" s="413"/>
      <c r="K25" s="414"/>
      <c r="L25" s="413"/>
      <c r="M25" s="414"/>
      <c r="N25" s="412" t="s">
        <v>122</v>
      </c>
      <c r="O25" s="415"/>
      <c r="P25" s="416"/>
      <c r="Q25" s="392" t="str">
        <f>IF(G25="","",IF(AW25&lt;TIME(2,0,0),TIME(2,0,0),IF(MINUTE(AW25)&lt;30,TIME(HOUR(AW25),30,0),TIME(HOUR(AW25)+1,0,0))))</f>
        <v/>
      </c>
      <c r="R25" s="393"/>
      <c r="S25" s="376"/>
      <c r="T25" s="377"/>
      <c r="U25" s="380"/>
      <c r="V25" s="381"/>
      <c r="W25" s="380"/>
      <c r="X25" s="381"/>
      <c r="Y25" s="396"/>
      <c r="Z25" s="397"/>
      <c r="AA25" s="399"/>
      <c r="AB25" s="400"/>
      <c r="AC25" s="401"/>
      <c r="AD25" s="127"/>
      <c r="AE25" s="429">
        <v>7</v>
      </c>
      <c r="AF25" s="431" t="str">
        <f t="shared" ca="1" si="12"/>
        <v>月</v>
      </c>
      <c r="AG25" s="384" t="str">
        <f t="shared" ref="AG25" si="48">IF(BG25=0,"",IF(BG25&lt;TIME(2,0,0),TIME(2,0,0),IF(MINUTE(BG25)&lt;30,TIME(HOUR(BG25),30,0),TIME(HOUR(BG25)+1,0,0))))</f>
        <v/>
      </c>
      <c r="AH25" s="385"/>
      <c r="AI25" s="385"/>
      <c r="AJ25" s="386"/>
      <c r="AK25" s="372" t="str">
        <f t="shared" ref="AK25" si="49">IF(AND(BH25="",BJ25="",BL25="",BN25="",BO25=""),"",MAX(BH25+BJ25+BO25,BH25+BL25+BO25,BH25+BN25+BO25))</f>
        <v/>
      </c>
      <c r="AL25" s="372"/>
      <c r="AM25" s="372"/>
      <c r="AN25" s="372"/>
      <c r="AO25" s="373"/>
      <c r="AP25" s="128"/>
      <c r="AQ25" s="129"/>
      <c r="AR25" s="128"/>
      <c r="AT25" s="390" t="e">
        <f>DATE(請求書!$K$29,請求書!$Q$29,'実績記録 '!C25)</f>
        <v>#NUM!</v>
      </c>
      <c r="AU25" s="391">
        <f>TIME(G25,J25,0)</f>
        <v>0</v>
      </c>
      <c r="AV25" s="391">
        <f>TIME(L25,O25,0)</f>
        <v>0</v>
      </c>
      <c r="AW25" s="421">
        <f t="shared" ref="AW25" si="50">AV25-AU25</f>
        <v>0</v>
      </c>
      <c r="AX25" s="420" t="str">
        <f>IF($Q25=TIME(2,0,0),コード表!$B$3,IF($Q25=TIME(2,30,0),コード表!$B$4,IF($Q25=TIME(3,0,0),コード表!$B$5,IF($Q25=TIME(3,30,0),コード表!$B$6,IF($Q25=TIME(4,0,0),コード表!$B$7,IF($Q25=TIME(4,30,0),コード表!$B$8,IF($Q25=TIME(5,0,0),コード表!$B$9,IF($Q25=TIME(5,30,0),コード表!$B$10,IF($Q25=TIME(6,0,0),コード表!$B$11,IF($Q25=TIME(6,30,0),コード表!$B$12,IF($Q25=TIME(7,0,0),コード表!$B$13,IF($Q25=TIME(7,30,0),コード表!$B$14,IF($Q25=TIME(8,0,0),コード表!$B$15,IF($Q25=TIME(8,30,0),コード表!$B$16,IF($Q25=TIME(9,0,0),コード表!$B$17,IF($Q25=TIME(9,30,0),コード表!$B$18,IF($Q25=TIME(10,0,0),コード表!$B$19,IF($Q25=TIME(10,30,0),コード表!$B$20,IF($Q25=TIME(11,0,0),コード表!$B$21,IF($Q25=TIME(11,30,0),コード表!$B$22,IF($Q25=TIME(12,0,0),コード表!$B$23,IF($Q25=TIME(12,30,0),コード表!$B$24,IF($Q25=TIME(13,0,0),コード表!$B$25,IF($Q25=TIME(13,30,0),コード表!$B$26,IF($Q25=TIME(14,0,0),コード表!$B$27,IF($Q25=TIME(14,30,0),コード表!$B$28,IF($Q25=TIME(15,0,0),コード表!$B$29,IF($Q25=TIME(15,30,0),コード表!$B$30,IF($Q25=TIME(16,0,0),コード表!$B$31,IF($Q25=TIME(16,30,0),コード表!$B$32,IF($Q25=TIME(17,0,0),コード表!$B$33,IF($Q25=TIME(17,30,0),コード表!$B$34,IF($Q25=TIME(18,0,0),コード表!$B$35,"")))))))))))))))))))))))))))))))))</f>
        <v/>
      </c>
      <c r="AY25" s="420" t="str">
        <f>IF(S25="","",IF($Q25=TIME(2,0,0),コード表!$B$36,IF($Q25=TIME(2,30,0),コード表!$B$37,IF($Q25=TIME(3,0,0),コード表!$B$38,IF($Q25=TIME(3,30,0),コード表!$B$39,IF($Q25=TIME(4,0,0),コード表!$B$40,IF($Q25=TIME(4,30,0),コード表!$B$41,IF($Q25=TIME(5,0,0),コード表!$B$42,IF($Q25=TIME(5,30,0),コード表!$B$43,IF($Q25=TIME(6,0,0),コード表!$B$44,IF($Q25=TIME(6,30,0),コード表!$B$45,IF($Q25=TIME(7,0,0),コード表!$B$46,IF($Q25=TIME(7,30,0),コード表!$B$47,IF($Q25=TIME(8,0,0),コード表!$B$48,IF($Q25=TIME(8,30,0),コード表!$B$49,IF($Q25=TIME(9,0,0),コード表!$B$50,IF($Q25=TIME(9,30,0),コード表!$B$51,IF($Q25=TIME(10,0,0),コード表!$B$52,IF($Q25=TIME(10,30,0),コード表!$B$53,IF($Q25=TIME(11,0,0),コード表!$B$54,IF($Q25=TIME(11,30,0),コード表!$B$55,IF($Q25=TIME(12,0,0),コード表!$B$56,IF($Q25=TIME(12,30,0),コード表!$B$57,IF($Q25=TIME(13,0,0),コード表!$B$58,IF($Q25=TIME(13,30,0),コード表!$B$59,IF($Q25=TIME(14,0,0),コード表!$B$60,IF($Q25=TIME(14,30,0),コード表!$B$61,IF($Q25=TIME(15,0,0),コード表!$B$62,IF($Q25=TIME(15,30,0),コード表!$B$63,IF($Q25=TIME(16,0,0),コード表!$B$64,IF($Q25=TIME(16,30,0),コード表!$B$65,IF($Q25=TIME(17,0,0),コード表!$B$66,IF($Q25=TIME(17,30,0),コード表!$B$67,IF($Q25=TIME(18,0,0),コード表!$B$68))))))))))))))))))))))))))))))))))</f>
        <v/>
      </c>
      <c r="AZ25" s="420" t="str">
        <f>IF(U25="","",IF($Q25=TIME(2,0,0),コード表!$B$69,IF($Q25=TIME(2,30,0),コード表!$B$70,IF($Q25=TIME(3,0,0),コード表!$B$71,IF($Q25=TIME(3,30,0),コード表!$B$72,IF($Q25=TIME(4,0,0),コード表!$B$73,IF($Q25=TIME(4,30,0),コード表!$B$74,IF($Q25=TIME(5,0,0),コード表!$B$75,IF($Q25=TIME(5,30,0),コード表!$B$76,IF($Q25=TIME(6,0,0),コード表!$B$77,IF($Q25=TIME(6,30,0),コード表!$B$78,IF($Q25=TIME(7,0,0),コード表!$B$79,IF($Q25=TIME(7,30,0),コード表!$B$80,IF($Q25=TIME(8,0,0),コード表!$B$81,IF($Q25=TIME(8,30,0),コード表!$B$82,IF($Q25=TIME(9,0,0),コード表!$B$83,IF($Q25=TIME(9,30,0),コード表!$B$84,IF($Q25=TIME(10,0,0),コード表!$B$85,IF($Q25=TIME(10,30,0),コード表!$B$86,IF($Q25=TIME(11,0,0),コード表!$B$87,IF($Q25=TIME(11,30,0),コード表!$B$88,IF($Q25=TIME(12,0,0),コード表!$B$89,IF($Q25=TIME(12,30,0),コード表!$B$90,IF($Q25=TIME(13,0,0),コード表!$B$91,IF($Q25=TIME(13,30,0),コード表!$B$92,IF($Q25=TIME(14,0,0),コード表!$B$93,IF($Q25=TIME(14,30,0),コード表!$B$94,IF($Q25=TIME(15,0,0),コード表!$B$95,IF($Q25=TIME(15,30,0),コード表!$B$96,IF($Q25=TIME(16,0,0),コード表!$B$97,IF($Q25=TIME(16,30,0),コード表!$B$98,IF($Q25=TIME(17,0,0),コード表!$B$99,IF($Q25=TIME(17,30,0),コード表!$B$100,IF($Q25=TIME(18,0,0),コード表!$B$101))))))))))))))))))))))))))))))))))</f>
        <v/>
      </c>
      <c r="BA25" s="407" t="str">
        <f>IF(W25="","",IF($Q25=TIME(2,0,0),コード表!$B$102,IF($Q25=TIME(2,30,0),コード表!$B$103,IF($Q25=TIME(3,0,0),コード表!$B$104,IF($Q25=TIME(3,30,0),コード表!$B$105,IF($Q25=TIME(4,0,0),コード表!$B$106,IF($Q25=TIME(4,30,0),コード表!$B$107,IF($Q25=TIME(5,0,0),コード表!$B$108,IF($Q25=TIME(5,30,0),コード表!$B$109,IF($Q25=TIME(6,0,0),コード表!$B$110,IF($Q25=TIME(6,30,0),コード表!$B$111,IF($Q25=TIME(7,0,0),コード表!$B$112,IF($Q25=TIME(7,30,0),コード表!$B$113,IF($Q25=TIME(8,0,0),コード表!$B$114,IF($Q25=TIME(8,30,0),コード表!$B$115,IF($Q25=TIME(9,0,0),コード表!$B$116,IF($Q25=TIME(9,30,0),コード表!$B$117,IF($Q25=TIME(10,0,0),コード表!$B$118,IF($Q25=TIME(10,30,0),コード表!$B$119,IF($Q25=TIME(11,0,0),コード表!$B$120,IF($Q25=TIME(11,30,0),コード表!$B$121,IF($Q25=TIME(12,0,0),コード表!$B$122,IF($Q25=TIME(12,30,0),コード表!$B$123,IF($Q25=TIME(13,0,0),コード表!$B$124,IF($Q25=TIME(13,30,0),コード表!$B$125,IF($Q25=TIME(14,0,0),コード表!$B$126,IF($Q25=TIME(14,30,0),コード表!$B$127,IF($Q25=TIME(15,0,0),コード表!$B$128,IF($Q25=TIME(15,30,0),コード表!$B$129,IF($Q25=TIME(16,0,0),コード表!$B$130,IF($Q25=TIME(16,30,0),コード表!$B$131,IF($Q25=TIME(17,0,0),コード表!$B$132,IF($Q25=TIME(17,30,0),コード表!$B$133,IF($Q25=TIME(18,0,0),コード表!$B$134))))))))))))))))))))))))))))))))))</f>
        <v/>
      </c>
      <c r="BB25" s="408" t="str">
        <f>IF(Y25="","",Y25*コード表!$B$135)</f>
        <v/>
      </c>
      <c r="BF25" s="410">
        <f>DATE(請求書!$K$29,請求書!$Q$29,'実績記録 '!AE25)</f>
        <v>45845</v>
      </c>
      <c r="BG25" s="411">
        <f t="shared" ref="BG25" si="51">SUMIF($AT$13:$AT$74,BF25,$AW$13:$AW$74)</f>
        <v>0</v>
      </c>
      <c r="BH25" s="419" t="str">
        <f>IF($AG25=TIME(2,0,0),コード表!$B$3,IF($AG25=TIME(2,30,0),コード表!$B$4,IF($AG25=TIME(3,0,0),コード表!$B$5,IF($AG25=TIME(3,30,0),コード表!$B$6,IF($AG25=TIME(4,0,0),コード表!$B$7,IF($AG25=TIME(4,30,0),コード表!$B$8,IF($AG25=TIME(5,0,0),コード表!$B$9,IF($AG25=TIME(5,30,0),コード表!$B$10,IF($AG25=TIME(6,0,0),コード表!$B$11,IF($AG25=TIME(6,30,0),コード表!$B$12,IF($AG25=TIME(7,0,0),コード表!$B$13,IF($AG25=TIME(7,30,0),コード表!$B$14,IF($AG25=TIME(8,0,0),コード表!$B$15,IF($AG25=TIME(8,30,0),コード表!$B$16,IF($AG25=TIME(9,0,0),コード表!$B$17,IF($AG25=TIME(9,30,0),コード表!$B$18,IF($AG25=TIME(10,0,0),コード表!$B$19,IF($AG25=TIME(10,30,0),コード表!$B$20,IF($AG25=TIME(11,0,0),コード表!$B$21,IF($AG25=TIME(11,30,0),コード表!$B$22,IF($AG25=TIME(12,0,0),コード表!$B$23,IF($AG25=TIME(12,30,0),コード表!$B$24,IF($AG25=TIME(13,0,0),コード表!$B$25,IF($AG25=TIME(13,30,0),コード表!$B$26,IF($AG25=TIME(14,0,0),コード表!$B$27,IF($AG25=TIME(14,30,0),コード表!$B$28,IF($AG25=TIME(15,0,0),コード表!$B$29,IF($AG25=TIME(15,30,0),コード表!$B$30,IF($AG25=TIME(16,0,0),コード表!$B$31,IF($AG25=TIME(16,30,0),コード表!$B$32,IF($AG25=TIME(17,0,0),コード表!$B$33,IF($AG25=TIME(17,30,0),コード表!$B$34,IF($AG25=TIME(18,0,0),コード表!$B$35,"")))))))))))))))))))))))))))))))))</f>
        <v/>
      </c>
      <c r="BI25" s="420" t="str">
        <f t="shared" ref="BI25:BI65" si="52">IF(SUMIFS($AY$13:$AY$74,$AT$13:$AT$74,BF25)&gt;0,"〇","")</f>
        <v/>
      </c>
      <c r="BJ25" s="420" t="str">
        <f>IF(BI25="","",IF($AG25=TIME(2,0,0),コード表!$B$36,IF($AG25=TIME(2,30,0),コード表!$B$37,IF($AG25=TIME(3,0,0),コード表!$B$38,IF($AG25=TIME(3,30,0),コード表!$B$39,IF($AG25=TIME(4,0,0),コード表!$B$40,IF($AG25=TIME(4,30,0),コード表!$B$41,IF($AG25=TIME(5,0,0),コード表!$B$42,IF($AG25=TIME(5,30,0),コード表!$B$43,IF($AG25=TIME(6,0,0),コード表!$B$44,IF($AG25=TIME(6,30,0),コード表!$B$45,IF($AG25=TIME(7,0,0),コード表!$B$46,IF($AG25=TIME(7,30,0),コード表!$B$47,IF($AG25=TIME(8,0,0),コード表!$B$48,IF($AG25=TIME(8,30,0),コード表!$B$49,IF($AG25=TIME(9,0,0),コード表!$B$50,IF($AG25=TIME(9,30,0),コード表!$B$51,IF($AG25=TIME(10,0,0),コード表!$B$52,IF($AG25=TIME(10,30,0),コード表!$B$53,IF($AG25=TIME(11,0,0),コード表!$B$54,IF($AG25=TIME(11,30,0),コード表!$B$55,IF($AG25=TIME(12,0,0),コード表!$B$56,IF($AG25=TIME(12,30,0),コード表!$B$57,IF($AG25=TIME(13,0,0),コード表!$B$58,IF($AG25=TIME(13,30,0),コード表!$B$59,IF($AG25=TIME(14,0,0),コード表!$B$60,IF($AG25=TIME(14,30,0),コード表!$B$61,IF($AG25=TIME(15,0,0),コード表!$B$62,IF($AG25=TIME(15,30,0),コード表!$B$63,IF($AG25=TIME(16,0,0),コード表!$B$64,IF($AG25=TIME(16,30,0),コード表!$B$65,IF($AG25=TIME(17,0,0),コード表!$B$66,IF($AG25=TIME(17,30,0),コード表!$B$67,IF($AG25=TIME(18,0,0),コード表!$B$68))))))))))))))))))))))))))))))))))</f>
        <v/>
      </c>
      <c r="BK25" s="420" t="str">
        <f t="shared" ref="BK25" si="53">IF(SUMIFS($AZ$13:$AZ$74,$AT$13:$AT$74,BF25)&gt;0,"〇","")</f>
        <v/>
      </c>
      <c r="BL25" s="420" t="str">
        <f>IF(BK25="","",IF($AG25=TIME(2,0,0),コード表!$B$69,IF($AG25=TIME(2,30,0),コード表!$B$70,IF($AG25=TIME(3,0,0),コード表!$B$71,IF($AG25=TIME(3,30,0),コード表!$B$72,IF($AG25=TIME(4,0,0),コード表!$B$73,IF($AG25=TIME(4,30,0),コード表!$B$74,IF($AG25=TIME(5,0,0),コード表!$B$75,IF($AG25=TIME(5,30,0),コード表!$B$76,IF($AG25=TIME(6,0,0),コード表!$B$77,IF($AG25=TIME(6,30,0),コード表!$B$78,IF($AG25=TIME(7,0,0),コード表!$B$79,IF($AG25=TIME(7,30,0),コード表!$B$80,IF($AG25=TIME(8,0,0),コード表!$B$81,IF($AG25=TIME(8,30,0),コード表!$B$82,IF($AG25=TIME(9,0,0),コード表!$B$83,IF($AG25=TIME(9,30,0),コード表!$B$84,IF($AG25=TIME(10,0,0),コード表!$B$85,IF($AG25=TIME(10,30,0),コード表!$B$86,IF($AG25=TIME(11,0,0),コード表!$B$87,IF($AG25=TIME(11,30,0),コード表!$B$88,IF($AG25=TIME(12,0,0),コード表!$B$89,IF($AG25=TIME(12,30,0),コード表!$B$90,IF($AG25=TIME(13,0,0),コード表!$B$91,IF($AG25=TIME(13,30,0),コード表!$B$92,IF($AG25=TIME(14,0,0),コード表!$B$93,IF($AG25=TIME(14,30,0),コード表!$B$94,IF($AG25=TIME(15,0,0),コード表!$B$95,IF($AG25=TIME(15,30,0),コード表!$B$96,IF($AG25=TIME(16,0,0),コード表!$B$97,IF($AG25=TIME(16,30,0),コード表!$B$98,IF($AG25=TIME(17,0,0),コード表!$B$99,IF($AG25=TIME(17,30,0),コード表!$B$100,IF($AG25=TIME(18,0,0),コード表!$B$101))))))))))))))))))))))))))))))))))</f>
        <v/>
      </c>
      <c r="BM25" s="407" t="str">
        <f t="shared" ref="BM25" si="54">IF(SUMIFS($BA$13:$BA$74,$AT$13:$AT$74,BF25)&gt;0,"〇","")</f>
        <v/>
      </c>
      <c r="BN25" s="407" t="str">
        <f>IF(BM25="","",IF($AG25=TIME(2,0,0),コード表!$B$102,IF($AG25=TIME(2,30,0),コード表!$B$103,IF($AG25=TIME(3,0,0),コード表!$B$104,IF($AG25=TIME(3,30,0),コード表!$B$105,IF($AG25=TIME(4,0,0),コード表!$B$106,IF($AG25=TIME(4,30,0),コード表!$B$107,IF($AG25=TIME(5,0,0),コード表!$B$108,IF($AG25=TIME(5,30,0),コード表!$B$109,IF($AG25=TIME(6,0,0),コード表!$B$110,IF($AG25=TIME(6,30,0),コード表!$B$111,IF($AG25=TIME(7,0,0),コード表!$B$112,IF($AG25=TIME(7,30,0),コード表!$B$113,IF($AG25=TIME(8,0,0),コード表!$B$114,IF($AG25=TIME(8,30,0),コード表!$B$115,IF($AG25=TIME(9,0,0),コード表!$B$116,IF($AG25=TIME(9,30,0),コード表!$B$117,IF($AG25=TIME(10,0,0),コード表!$B$118,IF($AG25=TIME(10,30,0),コード表!$B$119,IF($AG25=TIME(11,0,0),コード表!$B$120,IF($AG25=TIME(11,30,0),コード表!$B$121,IF($AG25=TIME(12,0,0),コード表!$B$122,IF($AG25=TIME(12,30,0),コード表!$B$123,IF($AG25=TIME(13,0,0),コード表!$B$124,IF($AG25=TIME(13,30,0),コード表!$B$125,IF($AG25=TIME(14,0,0),コード表!$B$126,IF($AG25=TIME(14,30,0),コード表!$B$127,IF($AG25=TIME(15,0,0),コード表!$B$128,IF($AG25=TIME(15,30,0),コード表!$B$129,IF($AG25=TIME(16,0,0),コード表!$B$130,IF($AG25=TIME(16,30,0),コード表!$B$131,IF($AG25=TIME(17,0,0),コード表!$B$132,IF($AG25=TIME(17,30,0),コード表!$B$133,IF($AG25=TIME(18,0,0),コード表!$B$134))))))))))))))))))))))))))))))))))</f>
        <v/>
      </c>
      <c r="BO25" s="408" t="str">
        <f t="shared" ref="BO25" si="55">IF(SUMIF($AT$13:$AT$74,BF25,$BB$13:$BB$74)=0,"",SUMIF($AT$13:$AT$74,BF25,$BB$13:$BB$74))</f>
        <v/>
      </c>
      <c r="BP25" s="419" t="str">
        <f t="shared" ref="BP25" si="56">IF(AND(BH25="",BJ25="",BL25="",BN25="",BO25=""),"",MAX(BH25+BJ25,BH25+BL25,BH25+BN25))</f>
        <v/>
      </c>
      <c r="BQ25" s="536" t="str">
        <f t="shared" si="29"/>
        <v/>
      </c>
      <c r="BV25" s="93"/>
      <c r="BW25" s="80"/>
    </row>
    <row r="26" spans="1:75" s="5" customFormat="1" ht="17.649999999999999" customHeight="1" thickTop="1" thickBot="1">
      <c r="A26" s="12"/>
      <c r="B26" s="16"/>
      <c r="C26" s="288"/>
      <c r="D26" s="289"/>
      <c r="E26" s="292"/>
      <c r="F26" s="293"/>
      <c r="G26" s="296"/>
      <c r="H26" s="297"/>
      <c r="I26" s="299"/>
      <c r="J26" s="301"/>
      <c r="K26" s="297"/>
      <c r="L26" s="301"/>
      <c r="M26" s="297"/>
      <c r="N26" s="299"/>
      <c r="O26" s="417"/>
      <c r="P26" s="418"/>
      <c r="Q26" s="394"/>
      <c r="R26" s="395"/>
      <c r="S26" s="378"/>
      <c r="T26" s="379"/>
      <c r="U26" s="382"/>
      <c r="V26" s="383"/>
      <c r="W26" s="382"/>
      <c r="X26" s="383"/>
      <c r="Y26" s="382"/>
      <c r="Z26" s="398"/>
      <c r="AA26" s="402"/>
      <c r="AB26" s="403"/>
      <c r="AC26" s="404"/>
      <c r="AD26" s="127"/>
      <c r="AE26" s="430"/>
      <c r="AF26" s="432"/>
      <c r="AG26" s="387"/>
      <c r="AH26" s="388"/>
      <c r="AI26" s="388"/>
      <c r="AJ26" s="389"/>
      <c r="AK26" s="374"/>
      <c r="AL26" s="374"/>
      <c r="AM26" s="374"/>
      <c r="AN26" s="374"/>
      <c r="AO26" s="375"/>
      <c r="AP26" s="128"/>
      <c r="AQ26" s="129"/>
      <c r="AR26" s="128"/>
      <c r="AT26" s="390"/>
      <c r="AU26" s="391"/>
      <c r="AV26" s="391"/>
      <c r="AW26" s="421"/>
      <c r="AX26" s="420"/>
      <c r="AY26" s="420"/>
      <c r="AZ26" s="420"/>
      <c r="BA26" s="407"/>
      <c r="BB26" s="408"/>
      <c r="BF26" s="410"/>
      <c r="BG26" s="411"/>
      <c r="BH26" s="419"/>
      <c r="BI26" s="420"/>
      <c r="BJ26" s="420"/>
      <c r="BK26" s="420"/>
      <c r="BL26" s="420"/>
      <c r="BM26" s="407"/>
      <c r="BN26" s="407"/>
      <c r="BO26" s="408"/>
      <c r="BP26" s="419"/>
      <c r="BQ26" s="536"/>
      <c r="BV26" s="93"/>
      <c r="BW26" s="80"/>
    </row>
    <row r="27" spans="1:75" s="5" customFormat="1" ht="17.649999999999999" customHeight="1" thickTop="1" thickBot="1">
      <c r="A27" s="12"/>
      <c r="B27" s="16"/>
      <c r="C27" s="288"/>
      <c r="D27" s="289"/>
      <c r="E27" s="290" t="str">
        <f>IF(C27="","",TEXT(AT27,"aaa"))</f>
        <v/>
      </c>
      <c r="F27" s="291"/>
      <c r="G27" s="294"/>
      <c r="H27" s="295"/>
      <c r="I27" s="412" t="s">
        <v>122</v>
      </c>
      <c r="J27" s="413"/>
      <c r="K27" s="414"/>
      <c r="L27" s="413"/>
      <c r="M27" s="414"/>
      <c r="N27" s="412" t="s">
        <v>122</v>
      </c>
      <c r="O27" s="415"/>
      <c r="P27" s="416"/>
      <c r="Q27" s="392" t="str">
        <f>IF(G27="","",IF(AW27&lt;TIME(2,0,0),TIME(2,0,0),IF(MINUTE(AW27)&lt;30,TIME(HOUR(AW27),30,0),TIME(HOUR(AW27)+1,0,0))))</f>
        <v/>
      </c>
      <c r="R27" s="393"/>
      <c r="S27" s="376"/>
      <c r="T27" s="377"/>
      <c r="U27" s="380"/>
      <c r="V27" s="381"/>
      <c r="W27" s="380"/>
      <c r="X27" s="381"/>
      <c r="Y27" s="396"/>
      <c r="Z27" s="397"/>
      <c r="AA27" s="399"/>
      <c r="AB27" s="400"/>
      <c r="AC27" s="401"/>
      <c r="AD27" s="127"/>
      <c r="AE27" s="429">
        <v>8</v>
      </c>
      <c r="AF27" s="431" t="str">
        <f t="shared" ca="1" si="12"/>
        <v>火</v>
      </c>
      <c r="AG27" s="384" t="str">
        <f t="shared" ref="AG27" si="57">IF(BG27=0,"",IF(BG27&lt;TIME(2,0,0),TIME(2,0,0),IF(MINUTE(BG27)&lt;30,TIME(HOUR(BG27),30,0),TIME(HOUR(BG27)+1,0,0))))</f>
        <v/>
      </c>
      <c r="AH27" s="385"/>
      <c r="AI27" s="385"/>
      <c r="AJ27" s="386"/>
      <c r="AK27" s="372" t="str">
        <f t="shared" ref="AK27" si="58">IF(AND(BH27="",BJ27="",BL27="",BN27="",BO27=""),"",MAX(BH27+BJ27+BO27,BH27+BL27+BO27,BH27+BN27+BO27))</f>
        <v/>
      </c>
      <c r="AL27" s="372"/>
      <c r="AM27" s="372"/>
      <c r="AN27" s="372"/>
      <c r="AO27" s="373"/>
      <c r="AP27" s="128"/>
      <c r="AQ27" s="129"/>
      <c r="AR27" s="128"/>
      <c r="AT27" s="390" t="e">
        <f>DATE(請求書!$K$29,請求書!$Q$29,'実績記録 '!C27)</f>
        <v>#NUM!</v>
      </c>
      <c r="AU27" s="391">
        <f>TIME(G27,J27,0)</f>
        <v>0</v>
      </c>
      <c r="AV27" s="391">
        <f>TIME(L27,O27,0)</f>
        <v>0</v>
      </c>
      <c r="AW27" s="421">
        <f t="shared" ref="AW27" si="59">AV27-AU27</f>
        <v>0</v>
      </c>
      <c r="AX27" s="420" t="str">
        <f>IF($Q27=TIME(2,0,0),コード表!$B$3,IF($Q27=TIME(2,30,0),コード表!$B$4,IF($Q27=TIME(3,0,0),コード表!$B$5,IF($Q27=TIME(3,30,0),コード表!$B$6,IF($Q27=TIME(4,0,0),コード表!$B$7,IF($Q27=TIME(4,30,0),コード表!$B$8,IF($Q27=TIME(5,0,0),コード表!$B$9,IF($Q27=TIME(5,30,0),コード表!$B$10,IF($Q27=TIME(6,0,0),コード表!$B$11,IF($Q27=TIME(6,30,0),コード表!$B$12,IF($Q27=TIME(7,0,0),コード表!$B$13,IF($Q27=TIME(7,30,0),コード表!$B$14,IF($Q27=TIME(8,0,0),コード表!$B$15,IF($Q27=TIME(8,30,0),コード表!$B$16,IF($Q27=TIME(9,0,0),コード表!$B$17,IF($Q27=TIME(9,30,0),コード表!$B$18,IF($Q27=TIME(10,0,0),コード表!$B$19,IF($Q27=TIME(10,30,0),コード表!$B$20,IF($Q27=TIME(11,0,0),コード表!$B$21,IF($Q27=TIME(11,30,0),コード表!$B$22,IF($Q27=TIME(12,0,0),コード表!$B$23,IF($Q27=TIME(12,30,0),コード表!$B$24,IF($Q27=TIME(13,0,0),コード表!$B$25,IF($Q27=TIME(13,30,0),コード表!$B$26,IF($Q27=TIME(14,0,0),コード表!$B$27,IF($Q27=TIME(14,30,0),コード表!$B$28,IF($Q27=TIME(15,0,0),コード表!$B$29,IF($Q27=TIME(15,30,0),コード表!$B$30,IF($Q27=TIME(16,0,0),コード表!$B$31,IF($Q27=TIME(16,30,0),コード表!$B$32,IF($Q27=TIME(17,0,0),コード表!$B$33,IF($Q27=TIME(17,30,0),コード表!$B$34,IF($Q27=TIME(18,0,0),コード表!$B$35,"")))))))))))))))))))))))))))))))))</f>
        <v/>
      </c>
      <c r="AY27" s="420" t="str">
        <f>IF(S27="","",IF($Q27=TIME(2,0,0),コード表!$B$36,IF($Q27=TIME(2,30,0),コード表!$B$37,IF($Q27=TIME(3,0,0),コード表!$B$38,IF($Q27=TIME(3,30,0),コード表!$B$39,IF($Q27=TIME(4,0,0),コード表!$B$40,IF($Q27=TIME(4,30,0),コード表!$B$41,IF($Q27=TIME(5,0,0),コード表!$B$42,IF($Q27=TIME(5,30,0),コード表!$B$43,IF($Q27=TIME(6,0,0),コード表!$B$44,IF($Q27=TIME(6,30,0),コード表!$B$45,IF($Q27=TIME(7,0,0),コード表!$B$46,IF($Q27=TIME(7,30,0),コード表!$B$47,IF($Q27=TIME(8,0,0),コード表!$B$48,IF($Q27=TIME(8,30,0),コード表!$B$49,IF($Q27=TIME(9,0,0),コード表!$B$50,IF($Q27=TIME(9,30,0),コード表!$B$51,IF($Q27=TIME(10,0,0),コード表!$B$52,IF($Q27=TIME(10,30,0),コード表!$B$53,IF($Q27=TIME(11,0,0),コード表!$B$54,IF($Q27=TIME(11,30,0),コード表!$B$55,IF($Q27=TIME(12,0,0),コード表!$B$56,IF($Q27=TIME(12,30,0),コード表!$B$57,IF($Q27=TIME(13,0,0),コード表!$B$58,IF($Q27=TIME(13,30,0),コード表!$B$59,IF($Q27=TIME(14,0,0),コード表!$B$60,IF($Q27=TIME(14,30,0),コード表!$B$61,IF($Q27=TIME(15,0,0),コード表!$B$62,IF($Q27=TIME(15,30,0),コード表!$B$63,IF($Q27=TIME(16,0,0),コード表!$B$64,IF($Q27=TIME(16,30,0),コード表!$B$65,IF($Q27=TIME(17,0,0),コード表!$B$66,IF($Q27=TIME(17,30,0),コード表!$B$67,IF($Q27=TIME(18,0,0),コード表!$B$68))))))))))))))))))))))))))))))))))</f>
        <v/>
      </c>
      <c r="AZ27" s="420" t="str">
        <f>IF(U27="","",IF($Q27=TIME(2,0,0),コード表!$B$69,IF($Q27=TIME(2,30,0),コード表!$B$70,IF($Q27=TIME(3,0,0),コード表!$B$71,IF($Q27=TIME(3,30,0),コード表!$B$72,IF($Q27=TIME(4,0,0),コード表!$B$73,IF($Q27=TIME(4,30,0),コード表!$B$74,IF($Q27=TIME(5,0,0),コード表!$B$75,IF($Q27=TIME(5,30,0),コード表!$B$76,IF($Q27=TIME(6,0,0),コード表!$B$77,IF($Q27=TIME(6,30,0),コード表!$B$78,IF($Q27=TIME(7,0,0),コード表!$B$79,IF($Q27=TIME(7,30,0),コード表!$B$80,IF($Q27=TIME(8,0,0),コード表!$B$81,IF($Q27=TIME(8,30,0),コード表!$B$82,IF($Q27=TIME(9,0,0),コード表!$B$83,IF($Q27=TIME(9,30,0),コード表!$B$84,IF($Q27=TIME(10,0,0),コード表!$B$85,IF($Q27=TIME(10,30,0),コード表!$B$86,IF($Q27=TIME(11,0,0),コード表!$B$87,IF($Q27=TIME(11,30,0),コード表!$B$88,IF($Q27=TIME(12,0,0),コード表!$B$89,IF($Q27=TIME(12,30,0),コード表!$B$90,IF($Q27=TIME(13,0,0),コード表!$B$91,IF($Q27=TIME(13,30,0),コード表!$B$92,IF($Q27=TIME(14,0,0),コード表!$B$93,IF($Q27=TIME(14,30,0),コード表!$B$94,IF($Q27=TIME(15,0,0),コード表!$B$95,IF($Q27=TIME(15,30,0),コード表!$B$96,IF($Q27=TIME(16,0,0),コード表!$B$97,IF($Q27=TIME(16,30,0),コード表!$B$98,IF($Q27=TIME(17,0,0),コード表!$B$99,IF($Q27=TIME(17,30,0),コード表!$B$100,IF($Q27=TIME(18,0,0),コード表!$B$101))))))))))))))))))))))))))))))))))</f>
        <v/>
      </c>
      <c r="BA27" s="407" t="str">
        <f>IF(W27="","",IF($Q27=TIME(2,0,0),コード表!$B$102,IF($Q27=TIME(2,30,0),コード表!$B$103,IF($Q27=TIME(3,0,0),コード表!$B$104,IF($Q27=TIME(3,30,0),コード表!$B$105,IF($Q27=TIME(4,0,0),コード表!$B$106,IF($Q27=TIME(4,30,0),コード表!$B$107,IF($Q27=TIME(5,0,0),コード表!$B$108,IF($Q27=TIME(5,30,0),コード表!$B$109,IF($Q27=TIME(6,0,0),コード表!$B$110,IF($Q27=TIME(6,30,0),コード表!$B$111,IF($Q27=TIME(7,0,0),コード表!$B$112,IF($Q27=TIME(7,30,0),コード表!$B$113,IF($Q27=TIME(8,0,0),コード表!$B$114,IF($Q27=TIME(8,30,0),コード表!$B$115,IF($Q27=TIME(9,0,0),コード表!$B$116,IF($Q27=TIME(9,30,0),コード表!$B$117,IF($Q27=TIME(10,0,0),コード表!$B$118,IF($Q27=TIME(10,30,0),コード表!$B$119,IF($Q27=TIME(11,0,0),コード表!$B$120,IF($Q27=TIME(11,30,0),コード表!$B$121,IF($Q27=TIME(12,0,0),コード表!$B$122,IF($Q27=TIME(12,30,0),コード表!$B$123,IF($Q27=TIME(13,0,0),コード表!$B$124,IF($Q27=TIME(13,30,0),コード表!$B$125,IF($Q27=TIME(14,0,0),コード表!$B$126,IF($Q27=TIME(14,30,0),コード表!$B$127,IF($Q27=TIME(15,0,0),コード表!$B$128,IF($Q27=TIME(15,30,0),コード表!$B$129,IF($Q27=TIME(16,0,0),コード表!$B$130,IF($Q27=TIME(16,30,0),コード表!$B$131,IF($Q27=TIME(17,0,0),コード表!$B$132,IF($Q27=TIME(17,30,0),コード表!$B$133,IF($Q27=TIME(18,0,0),コード表!$B$134))))))))))))))))))))))))))))))))))</f>
        <v/>
      </c>
      <c r="BB27" s="408" t="str">
        <f>IF(Y27="","",Y27*コード表!$B$135)</f>
        <v/>
      </c>
      <c r="BF27" s="410">
        <f>DATE(請求書!$K$29,請求書!$Q$29,'実績記録 '!AE27)</f>
        <v>45846</v>
      </c>
      <c r="BG27" s="411">
        <f t="shared" si="33"/>
        <v>0</v>
      </c>
      <c r="BH27" s="419" t="str">
        <f>IF($AG27=TIME(2,0,0),コード表!$B$3,IF($AG27=TIME(2,30,0),コード表!$B$4,IF($AG27=TIME(3,0,0),コード表!$B$5,IF($AG27=TIME(3,30,0),コード表!$B$6,IF($AG27=TIME(4,0,0),コード表!$B$7,IF($AG27=TIME(4,30,0),コード表!$B$8,IF($AG27=TIME(5,0,0),コード表!$B$9,IF($AG27=TIME(5,30,0),コード表!$B$10,IF($AG27=TIME(6,0,0),コード表!$B$11,IF($AG27=TIME(6,30,0),コード表!$B$12,IF($AG27=TIME(7,0,0),コード表!$B$13,IF($AG27=TIME(7,30,0),コード表!$B$14,IF($AG27=TIME(8,0,0),コード表!$B$15,IF($AG27=TIME(8,30,0),コード表!$B$16,IF($AG27=TIME(9,0,0),コード表!$B$17,IF($AG27=TIME(9,30,0),コード表!$B$18,IF($AG27=TIME(10,0,0),コード表!$B$19,IF($AG27=TIME(10,30,0),コード表!$B$20,IF($AG27=TIME(11,0,0),コード表!$B$21,IF($AG27=TIME(11,30,0),コード表!$B$22,IF($AG27=TIME(12,0,0),コード表!$B$23,IF($AG27=TIME(12,30,0),コード表!$B$24,IF($AG27=TIME(13,0,0),コード表!$B$25,IF($AG27=TIME(13,30,0),コード表!$B$26,IF($AG27=TIME(14,0,0),コード表!$B$27,IF($AG27=TIME(14,30,0),コード表!$B$28,IF($AG27=TIME(15,0,0),コード表!$B$29,IF($AG27=TIME(15,30,0),コード表!$B$30,IF($AG27=TIME(16,0,0),コード表!$B$31,IF($AG27=TIME(16,30,0),コード表!$B$32,IF($AG27=TIME(17,0,0),コード表!$B$33,IF($AG27=TIME(17,30,0),コード表!$B$34,IF($AG27=TIME(18,0,0),コード表!$B$35,"")))))))))))))))))))))))))))))))))</f>
        <v/>
      </c>
      <c r="BI27" s="420" t="str">
        <f t="shared" ref="BI27:BI67" si="60">IF(SUMIFS($AY$13:$AY$74,$AT$13:$AT$74,BF27)&gt;0,"〇","")</f>
        <v/>
      </c>
      <c r="BJ27" s="420" t="str">
        <f>IF(BI27="","",IF($AG27=TIME(2,0,0),コード表!$B$36,IF($AG27=TIME(2,30,0),コード表!$B$37,IF($AG27=TIME(3,0,0),コード表!$B$38,IF($AG27=TIME(3,30,0),コード表!$B$39,IF($AG27=TIME(4,0,0),コード表!$B$40,IF($AG27=TIME(4,30,0),コード表!$B$41,IF($AG27=TIME(5,0,0),コード表!$B$42,IF($AG27=TIME(5,30,0),コード表!$B$43,IF($AG27=TIME(6,0,0),コード表!$B$44,IF($AG27=TIME(6,30,0),コード表!$B$45,IF($AG27=TIME(7,0,0),コード表!$B$46,IF($AG27=TIME(7,30,0),コード表!$B$47,IF($AG27=TIME(8,0,0),コード表!$B$48,IF($AG27=TIME(8,30,0),コード表!$B$49,IF($AG27=TIME(9,0,0),コード表!$B$50,IF($AG27=TIME(9,30,0),コード表!$B$51,IF($AG27=TIME(10,0,0),コード表!$B$52,IF($AG27=TIME(10,30,0),コード表!$B$53,IF($AG27=TIME(11,0,0),コード表!$B$54,IF($AG27=TIME(11,30,0),コード表!$B$55,IF($AG27=TIME(12,0,0),コード表!$B$56,IF($AG27=TIME(12,30,0),コード表!$B$57,IF($AG27=TIME(13,0,0),コード表!$B$58,IF($AG27=TIME(13,30,0),コード表!$B$59,IF($AG27=TIME(14,0,0),コード表!$B$60,IF($AG27=TIME(14,30,0),コード表!$B$61,IF($AG27=TIME(15,0,0),コード表!$B$62,IF($AG27=TIME(15,30,0),コード表!$B$63,IF($AG27=TIME(16,0,0),コード表!$B$64,IF($AG27=TIME(16,30,0),コード表!$B$65,IF($AG27=TIME(17,0,0),コード表!$B$66,IF($AG27=TIME(17,30,0),コード表!$B$67,IF($AG27=TIME(18,0,0),コード表!$B$68))))))))))))))))))))))))))))))))))</f>
        <v/>
      </c>
      <c r="BK27" s="420" t="str">
        <f t="shared" ref="BK27" si="61">IF(SUMIFS($AZ$13:$AZ$74,$AT$13:$AT$74,BF27)&gt;0,"〇","")</f>
        <v/>
      </c>
      <c r="BL27" s="420" t="str">
        <f>IF(BK27="","",IF($AG27=TIME(2,0,0),コード表!$B$69,IF($AG27=TIME(2,30,0),コード表!$B$70,IF($AG27=TIME(3,0,0),コード表!$B$71,IF($AG27=TIME(3,30,0),コード表!$B$72,IF($AG27=TIME(4,0,0),コード表!$B$73,IF($AG27=TIME(4,30,0),コード表!$B$74,IF($AG27=TIME(5,0,0),コード表!$B$75,IF($AG27=TIME(5,30,0),コード表!$B$76,IF($AG27=TIME(6,0,0),コード表!$B$77,IF($AG27=TIME(6,30,0),コード表!$B$78,IF($AG27=TIME(7,0,0),コード表!$B$79,IF($AG27=TIME(7,30,0),コード表!$B$80,IF($AG27=TIME(8,0,0),コード表!$B$81,IF($AG27=TIME(8,30,0),コード表!$B$82,IF($AG27=TIME(9,0,0),コード表!$B$83,IF($AG27=TIME(9,30,0),コード表!$B$84,IF($AG27=TIME(10,0,0),コード表!$B$85,IF($AG27=TIME(10,30,0),コード表!$B$86,IF($AG27=TIME(11,0,0),コード表!$B$87,IF($AG27=TIME(11,30,0),コード表!$B$88,IF($AG27=TIME(12,0,0),コード表!$B$89,IF($AG27=TIME(12,30,0),コード表!$B$90,IF($AG27=TIME(13,0,0),コード表!$B$91,IF($AG27=TIME(13,30,0),コード表!$B$92,IF($AG27=TIME(14,0,0),コード表!$B$93,IF($AG27=TIME(14,30,0),コード表!$B$94,IF($AG27=TIME(15,0,0),コード表!$B$95,IF($AG27=TIME(15,30,0),コード表!$B$96,IF($AG27=TIME(16,0,0),コード表!$B$97,IF($AG27=TIME(16,30,0),コード表!$B$98,IF($AG27=TIME(17,0,0),コード表!$B$99,IF($AG27=TIME(17,30,0),コード表!$B$100,IF($AG27=TIME(18,0,0),コード表!$B$101))))))))))))))))))))))))))))))))))</f>
        <v/>
      </c>
      <c r="BM27" s="407" t="str">
        <f t="shared" ref="BM27" si="62">IF(SUMIFS($BA$13:$BA$74,$AT$13:$AT$74,BF27)&gt;0,"〇","")</f>
        <v/>
      </c>
      <c r="BN27" s="407" t="str">
        <f>IF(BM27="","",IF($AG27=TIME(2,0,0),コード表!$B$102,IF($AG27=TIME(2,30,0),コード表!$B$103,IF($AG27=TIME(3,0,0),コード表!$B$104,IF($AG27=TIME(3,30,0),コード表!$B$105,IF($AG27=TIME(4,0,0),コード表!$B$106,IF($AG27=TIME(4,30,0),コード表!$B$107,IF($AG27=TIME(5,0,0),コード表!$B$108,IF($AG27=TIME(5,30,0),コード表!$B$109,IF($AG27=TIME(6,0,0),コード表!$B$110,IF($AG27=TIME(6,30,0),コード表!$B$111,IF($AG27=TIME(7,0,0),コード表!$B$112,IF($AG27=TIME(7,30,0),コード表!$B$113,IF($AG27=TIME(8,0,0),コード表!$B$114,IF($AG27=TIME(8,30,0),コード表!$B$115,IF($AG27=TIME(9,0,0),コード表!$B$116,IF($AG27=TIME(9,30,0),コード表!$B$117,IF($AG27=TIME(10,0,0),コード表!$B$118,IF($AG27=TIME(10,30,0),コード表!$B$119,IF($AG27=TIME(11,0,0),コード表!$B$120,IF($AG27=TIME(11,30,0),コード表!$B$121,IF($AG27=TIME(12,0,0),コード表!$B$122,IF($AG27=TIME(12,30,0),コード表!$B$123,IF($AG27=TIME(13,0,0),コード表!$B$124,IF($AG27=TIME(13,30,0),コード表!$B$125,IF($AG27=TIME(14,0,0),コード表!$B$126,IF($AG27=TIME(14,30,0),コード表!$B$127,IF($AG27=TIME(15,0,0),コード表!$B$128,IF($AG27=TIME(15,30,0),コード表!$B$129,IF($AG27=TIME(16,0,0),コード表!$B$130,IF($AG27=TIME(16,30,0),コード表!$B$131,IF($AG27=TIME(17,0,0),コード表!$B$132,IF($AG27=TIME(17,30,0),コード表!$B$133,IF($AG27=TIME(18,0,0),コード表!$B$134))))))))))))))))))))))))))))))))))</f>
        <v/>
      </c>
      <c r="BO27" s="408" t="str">
        <f t="shared" ref="BO27" si="63">IF(SUMIF($AT$13:$AT$74,BF27,$BB$13:$BB$74)=0,"",SUMIF($AT$13:$AT$74,BF27,$BB$13:$BB$74))</f>
        <v/>
      </c>
      <c r="BP27" s="419" t="str">
        <f t="shared" ref="BP27" si="64">IF(AND(BH27="",BJ27="",BL27="",BN27="",BO27=""),"",MAX(BH27+BJ27,BH27+BL27,BH27+BN27))</f>
        <v/>
      </c>
      <c r="BQ27" s="536" t="str">
        <f t="shared" si="29"/>
        <v/>
      </c>
      <c r="BV27" s="93"/>
      <c r="BW27" s="80"/>
    </row>
    <row r="28" spans="1:75" s="5" customFormat="1" ht="17.649999999999999" customHeight="1" thickTop="1" thickBot="1">
      <c r="A28" s="12"/>
      <c r="B28" s="16"/>
      <c r="C28" s="288"/>
      <c r="D28" s="289"/>
      <c r="E28" s="292"/>
      <c r="F28" s="293"/>
      <c r="G28" s="296"/>
      <c r="H28" s="297"/>
      <c r="I28" s="299"/>
      <c r="J28" s="301"/>
      <c r="K28" s="297"/>
      <c r="L28" s="301"/>
      <c r="M28" s="297"/>
      <c r="N28" s="299"/>
      <c r="O28" s="417"/>
      <c r="P28" s="418"/>
      <c r="Q28" s="394"/>
      <c r="R28" s="395"/>
      <c r="S28" s="378"/>
      <c r="T28" s="379"/>
      <c r="U28" s="382"/>
      <c r="V28" s="383"/>
      <c r="W28" s="382"/>
      <c r="X28" s="383"/>
      <c r="Y28" s="382"/>
      <c r="Z28" s="398"/>
      <c r="AA28" s="402"/>
      <c r="AB28" s="403"/>
      <c r="AC28" s="404"/>
      <c r="AD28" s="127"/>
      <c r="AE28" s="430"/>
      <c r="AF28" s="432"/>
      <c r="AG28" s="387"/>
      <c r="AH28" s="388"/>
      <c r="AI28" s="388"/>
      <c r="AJ28" s="389"/>
      <c r="AK28" s="374"/>
      <c r="AL28" s="374"/>
      <c r="AM28" s="374"/>
      <c r="AN28" s="374"/>
      <c r="AO28" s="375"/>
      <c r="AP28" s="128"/>
      <c r="AQ28" s="129"/>
      <c r="AR28" s="128"/>
      <c r="AT28" s="390"/>
      <c r="AU28" s="391"/>
      <c r="AV28" s="391"/>
      <c r="AW28" s="421"/>
      <c r="AX28" s="420"/>
      <c r="AY28" s="420"/>
      <c r="AZ28" s="420"/>
      <c r="BA28" s="407"/>
      <c r="BB28" s="408"/>
      <c r="BF28" s="410"/>
      <c r="BG28" s="411"/>
      <c r="BH28" s="419"/>
      <c r="BI28" s="420"/>
      <c r="BJ28" s="420"/>
      <c r="BK28" s="420"/>
      <c r="BL28" s="420"/>
      <c r="BM28" s="407"/>
      <c r="BN28" s="407"/>
      <c r="BO28" s="408"/>
      <c r="BP28" s="419"/>
      <c r="BQ28" s="536"/>
      <c r="BV28" s="93"/>
      <c r="BW28" s="80"/>
    </row>
    <row r="29" spans="1:75" s="5" customFormat="1" ht="17.649999999999999" customHeight="1" thickTop="1" thickBot="1">
      <c r="A29" s="12"/>
      <c r="B29" s="16"/>
      <c r="C29" s="288"/>
      <c r="D29" s="289"/>
      <c r="E29" s="290" t="str">
        <f>IF(C29="","",TEXT(AT29,"aaa"))</f>
        <v/>
      </c>
      <c r="F29" s="291"/>
      <c r="G29" s="294"/>
      <c r="H29" s="295"/>
      <c r="I29" s="412" t="s">
        <v>122</v>
      </c>
      <c r="J29" s="413"/>
      <c r="K29" s="414"/>
      <c r="L29" s="413"/>
      <c r="M29" s="414"/>
      <c r="N29" s="412" t="s">
        <v>122</v>
      </c>
      <c r="O29" s="415"/>
      <c r="P29" s="416"/>
      <c r="Q29" s="392" t="str">
        <f>IF(G29="","",IF(AW29&lt;TIME(2,0,0),TIME(2,0,0),IF(MINUTE(AW29)&lt;30,TIME(HOUR(AW29),30,0),TIME(HOUR(AW29)+1,0,0))))</f>
        <v/>
      </c>
      <c r="R29" s="393"/>
      <c r="S29" s="376"/>
      <c r="T29" s="377"/>
      <c r="U29" s="380"/>
      <c r="V29" s="381"/>
      <c r="W29" s="380"/>
      <c r="X29" s="381"/>
      <c r="Y29" s="396"/>
      <c r="Z29" s="397"/>
      <c r="AA29" s="399"/>
      <c r="AB29" s="400"/>
      <c r="AC29" s="401"/>
      <c r="AD29" s="127"/>
      <c r="AE29" s="429">
        <v>9</v>
      </c>
      <c r="AF29" s="431" t="str">
        <f t="shared" ca="1" si="12"/>
        <v>水</v>
      </c>
      <c r="AG29" s="384" t="str">
        <f t="shared" ref="AG29" si="65">IF(BG29=0,"",IF(BG29&lt;TIME(2,0,0),TIME(2,0,0),IF(MINUTE(BG29)&lt;30,TIME(HOUR(BG29),30,0),TIME(HOUR(BG29)+1,0,0))))</f>
        <v/>
      </c>
      <c r="AH29" s="385"/>
      <c r="AI29" s="385"/>
      <c r="AJ29" s="386"/>
      <c r="AK29" s="372" t="str">
        <f t="shared" ref="AK29" si="66">IF(AND(BH29="",BJ29="",BL29="",BN29="",BO29=""),"",MAX(BH29+BJ29+BO29,BH29+BL29+BO29,BH29+BN29+BO29))</f>
        <v/>
      </c>
      <c r="AL29" s="372"/>
      <c r="AM29" s="372"/>
      <c r="AN29" s="372"/>
      <c r="AO29" s="373"/>
      <c r="AP29" s="128"/>
      <c r="AQ29" s="129"/>
      <c r="AR29" s="128"/>
      <c r="AT29" s="390" t="e">
        <f>DATE(請求書!$K$29,請求書!$Q$29,'実績記録 '!C29)</f>
        <v>#NUM!</v>
      </c>
      <c r="AU29" s="391">
        <f>TIME(G29,J29,0)</f>
        <v>0</v>
      </c>
      <c r="AV29" s="391">
        <f>TIME(L29,O29,0)</f>
        <v>0</v>
      </c>
      <c r="AW29" s="421">
        <f t="shared" ref="AW29" si="67">AV29-AU29</f>
        <v>0</v>
      </c>
      <c r="AX29" s="420" t="str">
        <f>IF($Q29=TIME(2,0,0),コード表!$B$3,IF($Q29=TIME(2,30,0),コード表!$B$4,IF($Q29=TIME(3,0,0),コード表!$B$5,IF($Q29=TIME(3,30,0),コード表!$B$6,IF($Q29=TIME(4,0,0),コード表!$B$7,IF($Q29=TIME(4,30,0),コード表!$B$8,IF($Q29=TIME(5,0,0),コード表!$B$9,IF($Q29=TIME(5,30,0),コード表!$B$10,IF($Q29=TIME(6,0,0),コード表!$B$11,IF($Q29=TIME(6,30,0),コード表!$B$12,IF($Q29=TIME(7,0,0),コード表!$B$13,IF($Q29=TIME(7,30,0),コード表!$B$14,IF($Q29=TIME(8,0,0),コード表!$B$15,IF($Q29=TIME(8,30,0),コード表!$B$16,IF($Q29=TIME(9,0,0),コード表!$B$17,IF($Q29=TIME(9,30,0),コード表!$B$18,IF($Q29=TIME(10,0,0),コード表!$B$19,IF($Q29=TIME(10,30,0),コード表!$B$20,IF($Q29=TIME(11,0,0),コード表!$B$21,IF($Q29=TIME(11,30,0),コード表!$B$22,IF($Q29=TIME(12,0,0),コード表!$B$23,IF($Q29=TIME(12,30,0),コード表!$B$24,IF($Q29=TIME(13,0,0),コード表!$B$25,IF($Q29=TIME(13,30,0),コード表!$B$26,IF($Q29=TIME(14,0,0),コード表!$B$27,IF($Q29=TIME(14,30,0),コード表!$B$28,IF($Q29=TIME(15,0,0),コード表!$B$29,IF($Q29=TIME(15,30,0),コード表!$B$30,IF($Q29=TIME(16,0,0),コード表!$B$31,IF($Q29=TIME(16,30,0),コード表!$B$32,IF($Q29=TIME(17,0,0),コード表!$B$33,IF($Q29=TIME(17,30,0),コード表!$B$34,IF($Q29=TIME(18,0,0),コード表!$B$35,"")))))))))))))))))))))))))))))))))</f>
        <v/>
      </c>
      <c r="AY29" s="420" t="str">
        <f>IF(S29="","",IF($Q29=TIME(2,0,0),コード表!$B$36,IF($Q29=TIME(2,30,0),コード表!$B$37,IF($Q29=TIME(3,0,0),コード表!$B$38,IF($Q29=TIME(3,30,0),コード表!$B$39,IF($Q29=TIME(4,0,0),コード表!$B$40,IF($Q29=TIME(4,30,0),コード表!$B$41,IF($Q29=TIME(5,0,0),コード表!$B$42,IF($Q29=TIME(5,30,0),コード表!$B$43,IF($Q29=TIME(6,0,0),コード表!$B$44,IF($Q29=TIME(6,30,0),コード表!$B$45,IF($Q29=TIME(7,0,0),コード表!$B$46,IF($Q29=TIME(7,30,0),コード表!$B$47,IF($Q29=TIME(8,0,0),コード表!$B$48,IF($Q29=TIME(8,30,0),コード表!$B$49,IF($Q29=TIME(9,0,0),コード表!$B$50,IF($Q29=TIME(9,30,0),コード表!$B$51,IF($Q29=TIME(10,0,0),コード表!$B$52,IF($Q29=TIME(10,30,0),コード表!$B$53,IF($Q29=TIME(11,0,0),コード表!$B$54,IF($Q29=TIME(11,30,0),コード表!$B$55,IF($Q29=TIME(12,0,0),コード表!$B$56,IF($Q29=TIME(12,30,0),コード表!$B$57,IF($Q29=TIME(13,0,0),コード表!$B$58,IF($Q29=TIME(13,30,0),コード表!$B$59,IF($Q29=TIME(14,0,0),コード表!$B$60,IF($Q29=TIME(14,30,0),コード表!$B$61,IF($Q29=TIME(15,0,0),コード表!$B$62,IF($Q29=TIME(15,30,0),コード表!$B$63,IF($Q29=TIME(16,0,0),コード表!$B$64,IF($Q29=TIME(16,30,0),コード表!$B$65,IF($Q29=TIME(17,0,0),コード表!$B$66,IF($Q29=TIME(17,30,0),コード表!$B$67,IF($Q29=TIME(18,0,0),コード表!$B$68))))))))))))))))))))))))))))))))))</f>
        <v/>
      </c>
      <c r="AZ29" s="420" t="str">
        <f>IF(U29="","",IF($Q29=TIME(2,0,0),コード表!$B$69,IF($Q29=TIME(2,30,0),コード表!$B$70,IF($Q29=TIME(3,0,0),コード表!$B$71,IF($Q29=TIME(3,30,0),コード表!$B$72,IF($Q29=TIME(4,0,0),コード表!$B$73,IF($Q29=TIME(4,30,0),コード表!$B$74,IF($Q29=TIME(5,0,0),コード表!$B$75,IF($Q29=TIME(5,30,0),コード表!$B$76,IF($Q29=TIME(6,0,0),コード表!$B$77,IF($Q29=TIME(6,30,0),コード表!$B$78,IF($Q29=TIME(7,0,0),コード表!$B$79,IF($Q29=TIME(7,30,0),コード表!$B$80,IF($Q29=TIME(8,0,0),コード表!$B$81,IF($Q29=TIME(8,30,0),コード表!$B$82,IF($Q29=TIME(9,0,0),コード表!$B$83,IF($Q29=TIME(9,30,0),コード表!$B$84,IF($Q29=TIME(10,0,0),コード表!$B$85,IF($Q29=TIME(10,30,0),コード表!$B$86,IF($Q29=TIME(11,0,0),コード表!$B$87,IF($Q29=TIME(11,30,0),コード表!$B$88,IF($Q29=TIME(12,0,0),コード表!$B$89,IF($Q29=TIME(12,30,0),コード表!$B$90,IF($Q29=TIME(13,0,0),コード表!$B$91,IF($Q29=TIME(13,30,0),コード表!$B$92,IF($Q29=TIME(14,0,0),コード表!$B$93,IF($Q29=TIME(14,30,0),コード表!$B$94,IF($Q29=TIME(15,0,0),コード表!$B$95,IF($Q29=TIME(15,30,0),コード表!$B$96,IF($Q29=TIME(16,0,0),コード表!$B$97,IF($Q29=TIME(16,30,0),コード表!$B$98,IF($Q29=TIME(17,0,0),コード表!$B$99,IF($Q29=TIME(17,30,0),コード表!$B$100,IF($Q29=TIME(18,0,0),コード表!$B$101))))))))))))))))))))))))))))))))))</f>
        <v/>
      </c>
      <c r="BA29" s="407" t="str">
        <f>IF(W29="","",IF($Q29=TIME(2,0,0),コード表!$B$102,IF($Q29=TIME(2,30,0),コード表!$B$103,IF($Q29=TIME(3,0,0),コード表!$B$104,IF($Q29=TIME(3,30,0),コード表!$B$105,IF($Q29=TIME(4,0,0),コード表!$B$106,IF($Q29=TIME(4,30,0),コード表!$B$107,IF($Q29=TIME(5,0,0),コード表!$B$108,IF($Q29=TIME(5,30,0),コード表!$B$109,IF($Q29=TIME(6,0,0),コード表!$B$110,IF($Q29=TIME(6,30,0),コード表!$B$111,IF($Q29=TIME(7,0,0),コード表!$B$112,IF($Q29=TIME(7,30,0),コード表!$B$113,IF($Q29=TIME(8,0,0),コード表!$B$114,IF($Q29=TIME(8,30,0),コード表!$B$115,IF($Q29=TIME(9,0,0),コード表!$B$116,IF($Q29=TIME(9,30,0),コード表!$B$117,IF($Q29=TIME(10,0,0),コード表!$B$118,IF($Q29=TIME(10,30,0),コード表!$B$119,IF($Q29=TIME(11,0,0),コード表!$B$120,IF($Q29=TIME(11,30,0),コード表!$B$121,IF($Q29=TIME(12,0,0),コード表!$B$122,IF($Q29=TIME(12,30,0),コード表!$B$123,IF($Q29=TIME(13,0,0),コード表!$B$124,IF($Q29=TIME(13,30,0),コード表!$B$125,IF($Q29=TIME(14,0,0),コード表!$B$126,IF($Q29=TIME(14,30,0),コード表!$B$127,IF($Q29=TIME(15,0,0),コード表!$B$128,IF($Q29=TIME(15,30,0),コード表!$B$129,IF($Q29=TIME(16,0,0),コード表!$B$130,IF($Q29=TIME(16,30,0),コード表!$B$131,IF($Q29=TIME(17,0,0),コード表!$B$132,IF($Q29=TIME(17,30,0),コード表!$B$133,IF($Q29=TIME(18,0,0),コード表!$B$134))))))))))))))))))))))))))))))))))</f>
        <v/>
      </c>
      <c r="BB29" s="408" t="str">
        <f>IF(Y29="","",Y29*コード表!$B$135)</f>
        <v/>
      </c>
      <c r="BF29" s="410">
        <f>DATE(請求書!$K$29,請求書!$Q$29,'実績記録 '!AE29)</f>
        <v>45847</v>
      </c>
      <c r="BG29" s="411">
        <f t="shared" si="42"/>
        <v>0</v>
      </c>
      <c r="BH29" s="419" t="str">
        <f>IF($AG29=TIME(2,0,0),コード表!$B$3,IF($AG29=TIME(2,30,0),コード表!$B$4,IF($AG29=TIME(3,0,0),コード表!$B$5,IF($AG29=TIME(3,30,0),コード表!$B$6,IF($AG29=TIME(4,0,0),コード表!$B$7,IF($AG29=TIME(4,30,0),コード表!$B$8,IF($AG29=TIME(5,0,0),コード表!$B$9,IF($AG29=TIME(5,30,0),コード表!$B$10,IF($AG29=TIME(6,0,0),コード表!$B$11,IF($AG29=TIME(6,30,0),コード表!$B$12,IF($AG29=TIME(7,0,0),コード表!$B$13,IF($AG29=TIME(7,30,0),コード表!$B$14,IF($AG29=TIME(8,0,0),コード表!$B$15,IF($AG29=TIME(8,30,0),コード表!$B$16,IF($AG29=TIME(9,0,0),コード表!$B$17,IF($AG29=TIME(9,30,0),コード表!$B$18,IF($AG29=TIME(10,0,0),コード表!$B$19,IF($AG29=TIME(10,30,0),コード表!$B$20,IF($AG29=TIME(11,0,0),コード表!$B$21,IF($AG29=TIME(11,30,0),コード表!$B$22,IF($AG29=TIME(12,0,0),コード表!$B$23,IF($AG29=TIME(12,30,0),コード表!$B$24,IF($AG29=TIME(13,0,0),コード表!$B$25,IF($AG29=TIME(13,30,0),コード表!$B$26,IF($AG29=TIME(14,0,0),コード表!$B$27,IF($AG29=TIME(14,30,0),コード表!$B$28,IF($AG29=TIME(15,0,0),コード表!$B$29,IF($AG29=TIME(15,30,0),コード表!$B$30,IF($AG29=TIME(16,0,0),コード表!$B$31,IF($AG29=TIME(16,30,0),コード表!$B$32,IF($AG29=TIME(17,0,0),コード表!$B$33,IF($AG29=TIME(17,30,0),コード表!$B$34,IF($AG29=TIME(18,0,0),コード表!$B$35,"")))))))))))))))))))))))))))))))))</f>
        <v/>
      </c>
      <c r="BI29" s="420" t="str">
        <f t="shared" ref="BI29:BI69" si="68">IF(SUMIFS($AY$13:$AY$74,$AT$13:$AT$74,BF29)&gt;0,"〇","")</f>
        <v/>
      </c>
      <c r="BJ29" s="420" t="str">
        <f>IF(BI29="","",IF($AG29=TIME(2,0,0),コード表!$B$36,IF($AG29=TIME(2,30,0),コード表!$B$37,IF($AG29=TIME(3,0,0),コード表!$B$38,IF($AG29=TIME(3,30,0),コード表!$B$39,IF($AG29=TIME(4,0,0),コード表!$B$40,IF($AG29=TIME(4,30,0),コード表!$B$41,IF($AG29=TIME(5,0,0),コード表!$B$42,IF($AG29=TIME(5,30,0),コード表!$B$43,IF($AG29=TIME(6,0,0),コード表!$B$44,IF($AG29=TIME(6,30,0),コード表!$B$45,IF($AG29=TIME(7,0,0),コード表!$B$46,IF($AG29=TIME(7,30,0),コード表!$B$47,IF($AG29=TIME(8,0,0),コード表!$B$48,IF($AG29=TIME(8,30,0),コード表!$B$49,IF($AG29=TIME(9,0,0),コード表!$B$50,IF($AG29=TIME(9,30,0),コード表!$B$51,IF($AG29=TIME(10,0,0),コード表!$B$52,IF($AG29=TIME(10,30,0),コード表!$B$53,IF($AG29=TIME(11,0,0),コード表!$B$54,IF($AG29=TIME(11,30,0),コード表!$B$55,IF($AG29=TIME(12,0,0),コード表!$B$56,IF($AG29=TIME(12,30,0),コード表!$B$57,IF($AG29=TIME(13,0,0),コード表!$B$58,IF($AG29=TIME(13,30,0),コード表!$B$59,IF($AG29=TIME(14,0,0),コード表!$B$60,IF($AG29=TIME(14,30,0),コード表!$B$61,IF($AG29=TIME(15,0,0),コード表!$B$62,IF($AG29=TIME(15,30,0),コード表!$B$63,IF($AG29=TIME(16,0,0),コード表!$B$64,IF($AG29=TIME(16,30,0),コード表!$B$65,IF($AG29=TIME(17,0,0),コード表!$B$66,IF($AG29=TIME(17,30,0),コード表!$B$67,IF($AG29=TIME(18,0,0),コード表!$B$68))))))))))))))))))))))))))))))))))</f>
        <v/>
      </c>
      <c r="BK29" s="420" t="str">
        <f t="shared" ref="BK29" si="69">IF(SUMIFS($AZ$13:$AZ$74,$AT$13:$AT$74,BF29)&gt;0,"〇","")</f>
        <v/>
      </c>
      <c r="BL29" s="420" t="str">
        <f>IF(BK29="","",IF($AG29=TIME(2,0,0),コード表!$B$69,IF($AG29=TIME(2,30,0),コード表!$B$70,IF($AG29=TIME(3,0,0),コード表!$B$71,IF($AG29=TIME(3,30,0),コード表!$B$72,IF($AG29=TIME(4,0,0),コード表!$B$73,IF($AG29=TIME(4,30,0),コード表!$B$74,IF($AG29=TIME(5,0,0),コード表!$B$75,IF($AG29=TIME(5,30,0),コード表!$B$76,IF($AG29=TIME(6,0,0),コード表!$B$77,IF($AG29=TIME(6,30,0),コード表!$B$78,IF($AG29=TIME(7,0,0),コード表!$B$79,IF($AG29=TIME(7,30,0),コード表!$B$80,IF($AG29=TIME(8,0,0),コード表!$B$81,IF($AG29=TIME(8,30,0),コード表!$B$82,IF($AG29=TIME(9,0,0),コード表!$B$83,IF($AG29=TIME(9,30,0),コード表!$B$84,IF($AG29=TIME(10,0,0),コード表!$B$85,IF($AG29=TIME(10,30,0),コード表!$B$86,IF($AG29=TIME(11,0,0),コード表!$B$87,IF($AG29=TIME(11,30,0),コード表!$B$88,IF($AG29=TIME(12,0,0),コード表!$B$89,IF($AG29=TIME(12,30,0),コード表!$B$90,IF($AG29=TIME(13,0,0),コード表!$B$91,IF($AG29=TIME(13,30,0),コード表!$B$92,IF($AG29=TIME(14,0,0),コード表!$B$93,IF($AG29=TIME(14,30,0),コード表!$B$94,IF($AG29=TIME(15,0,0),コード表!$B$95,IF($AG29=TIME(15,30,0),コード表!$B$96,IF($AG29=TIME(16,0,0),コード表!$B$97,IF($AG29=TIME(16,30,0),コード表!$B$98,IF($AG29=TIME(17,0,0),コード表!$B$99,IF($AG29=TIME(17,30,0),コード表!$B$100,IF($AG29=TIME(18,0,0),コード表!$B$101))))))))))))))))))))))))))))))))))</f>
        <v/>
      </c>
      <c r="BM29" s="407" t="str">
        <f t="shared" ref="BM29" si="70">IF(SUMIFS($BA$13:$BA$74,$AT$13:$AT$74,BF29)&gt;0,"〇","")</f>
        <v/>
      </c>
      <c r="BN29" s="407" t="str">
        <f>IF(BM29="","",IF($AG29=TIME(2,0,0),コード表!$B$102,IF($AG29=TIME(2,30,0),コード表!$B$103,IF($AG29=TIME(3,0,0),コード表!$B$104,IF($AG29=TIME(3,30,0),コード表!$B$105,IF($AG29=TIME(4,0,0),コード表!$B$106,IF($AG29=TIME(4,30,0),コード表!$B$107,IF($AG29=TIME(5,0,0),コード表!$B$108,IF($AG29=TIME(5,30,0),コード表!$B$109,IF($AG29=TIME(6,0,0),コード表!$B$110,IF($AG29=TIME(6,30,0),コード表!$B$111,IF($AG29=TIME(7,0,0),コード表!$B$112,IF($AG29=TIME(7,30,0),コード表!$B$113,IF($AG29=TIME(8,0,0),コード表!$B$114,IF($AG29=TIME(8,30,0),コード表!$B$115,IF($AG29=TIME(9,0,0),コード表!$B$116,IF($AG29=TIME(9,30,0),コード表!$B$117,IF($AG29=TIME(10,0,0),コード表!$B$118,IF($AG29=TIME(10,30,0),コード表!$B$119,IF($AG29=TIME(11,0,0),コード表!$B$120,IF($AG29=TIME(11,30,0),コード表!$B$121,IF($AG29=TIME(12,0,0),コード表!$B$122,IF($AG29=TIME(12,30,0),コード表!$B$123,IF($AG29=TIME(13,0,0),コード表!$B$124,IF($AG29=TIME(13,30,0),コード表!$B$125,IF($AG29=TIME(14,0,0),コード表!$B$126,IF($AG29=TIME(14,30,0),コード表!$B$127,IF($AG29=TIME(15,0,0),コード表!$B$128,IF($AG29=TIME(15,30,0),コード表!$B$129,IF($AG29=TIME(16,0,0),コード表!$B$130,IF($AG29=TIME(16,30,0),コード表!$B$131,IF($AG29=TIME(17,0,0),コード表!$B$132,IF($AG29=TIME(17,30,0),コード表!$B$133,IF($AG29=TIME(18,0,0),コード表!$B$134))))))))))))))))))))))))))))))))))</f>
        <v/>
      </c>
      <c r="BO29" s="408" t="str">
        <f t="shared" ref="BO29" si="71">IF(SUMIF($AT$13:$AT$74,BF29,$BB$13:$BB$74)=0,"",SUMIF($AT$13:$AT$74,BF29,$BB$13:$BB$74))</f>
        <v/>
      </c>
      <c r="BP29" s="419" t="str">
        <f t="shared" ref="BP29" si="72">IF(AND(BH29="",BJ29="",BL29="",BN29="",BO29=""),"",MAX(BH29+BJ29,BH29+BL29,BH29+BN29))</f>
        <v/>
      </c>
      <c r="BQ29" s="536" t="str">
        <f t="shared" si="29"/>
        <v/>
      </c>
      <c r="BV29" s="93"/>
      <c r="BW29" s="80"/>
    </row>
    <row r="30" spans="1:75" s="5" customFormat="1" ht="17.649999999999999" customHeight="1" thickTop="1" thickBot="1">
      <c r="A30" s="12"/>
      <c r="B30" s="16"/>
      <c r="C30" s="288"/>
      <c r="D30" s="289"/>
      <c r="E30" s="292"/>
      <c r="F30" s="293"/>
      <c r="G30" s="296"/>
      <c r="H30" s="297"/>
      <c r="I30" s="299"/>
      <c r="J30" s="301"/>
      <c r="K30" s="297"/>
      <c r="L30" s="301"/>
      <c r="M30" s="297"/>
      <c r="N30" s="299"/>
      <c r="O30" s="417"/>
      <c r="P30" s="418"/>
      <c r="Q30" s="394"/>
      <c r="R30" s="395"/>
      <c r="S30" s="378"/>
      <c r="T30" s="379"/>
      <c r="U30" s="382"/>
      <c r="V30" s="383"/>
      <c r="W30" s="382"/>
      <c r="X30" s="383"/>
      <c r="Y30" s="382"/>
      <c r="Z30" s="398"/>
      <c r="AA30" s="402"/>
      <c r="AB30" s="403"/>
      <c r="AC30" s="404"/>
      <c r="AD30" s="127"/>
      <c r="AE30" s="430"/>
      <c r="AF30" s="432"/>
      <c r="AG30" s="387"/>
      <c r="AH30" s="388"/>
      <c r="AI30" s="388"/>
      <c r="AJ30" s="389"/>
      <c r="AK30" s="374"/>
      <c r="AL30" s="374"/>
      <c r="AM30" s="374"/>
      <c r="AN30" s="374"/>
      <c r="AO30" s="375"/>
      <c r="AP30" s="128"/>
      <c r="AQ30" s="129"/>
      <c r="AR30" s="128"/>
      <c r="AT30" s="390"/>
      <c r="AU30" s="391"/>
      <c r="AV30" s="391"/>
      <c r="AW30" s="421"/>
      <c r="AX30" s="420"/>
      <c r="AY30" s="420"/>
      <c r="AZ30" s="420"/>
      <c r="BA30" s="407"/>
      <c r="BB30" s="408"/>
      <c r="BF30" s="410"/>
      <c r="BG30" s="411"/>
      <c r="BH30" s="419"/>
      <c r="BI30" s="420"/>
      <c r="BJ30" s="420"/>
      <c r="BK30" s="420"/>
      <c r="BL30" s="420"/>
      <c r="BM30" s="407"/>
      <c r="BN30" s="407"/>
      <c r="BO30" s="408"/>
      <c r="BP30" s="419"/>
      <c r="BQ30" s="536"/>
      <c r="BV30" s="93"/>
      <c r="BW30" s="80"/>
    </row>
    <row r="31" spans="1:75" s="5" customFormat="1" ht="17.649999999999999" customHeight="1" thickTop="1" thickBot="1">
      <c r="A31" s="12"/>
      <c r="B31" s="16"/>
      <c r="C31" s="288"/>
      <c r="D31" s="289"/>
      <c r="E31" s="290" t="str">
        <f>IF(C31="","",TEXT(AT31,"aaa"))</f>
        <v/>
      </c>
      <c r="F31" s="291"/>
      <c r="G31" s="294"/>
      <c r="H31" s="295"/>
      <c r="I31" s="412" t="s">
        <v>122</v>
      </c>
      <c r="J31" s="413"/>
      <c r="K31" s="414"/>
      <c r="L31" s="413"/>
      <c r="M31" s="414"/>
      <c r="N31" s="412" t="s">
        <v>122</v>
      </c>
      <c r="O31" s="415"/>
      <c r="P31" s="416"/>
      <c r="Q31" s="392" t="str">
        <f>IF(G31="","",IF(AW31&lt;TIME(2,0,0),TIME(2,0,0),IF(MINUTE(AW31)&lt;30,TIME(HOUR(AW31),30,0),TIME(HOUR(AW31)+1,0,0))))</f>
        <v/>
      </c>
      <c r="R31" s="393"/>
      <c r="S31" s="376"/>
      <c r="T31" s="377"/>
      <c r="U31" s="380"/>
      <c r="V31" s="381"/>
      <c r="W31" s="380"/>
      <c r="X31" s="381"/>
      <c r="Y31" s="396"/>
      <c r="Z31" s="397"/>
      <c r="AA31" s="399"/>
      <c r="AB31" s="400"/>
      <c r="AC31" s="401"/>
      <c r="AD31" s="127"/>
      <c r="AE31" s="429">
        <v>10</v>
      </c>
      <c r="AF31" s="431" t="str">
        <f t="shared" ca="1" si="12"/>
        <v>木</v>
      </c>
      <c r="AG31" s="384" t="str">
        <f t="shared" ref="AG31" si="73">IF(BG31=0,"",IF(BG31&lt;TIME(2,0,0),TIME(2,0,0),IF(MINUTE(BG31)&lt;30,TIME(HOUR(BG31),30,0),TIME(HOUR(BG31)+1,0,0))))</f>
        <v/>
      </c>
      <c r="AH31" s="385"/>
      <c r="AI31" s="385"/>
      <c r="AJ31" s="386"/>
      <c r="AK31" s="372" t="str">
        <f t="shared" ref="AK31" si="74">IF(AND(BH31="",BJ31="",BL31="",BN31="",BO31=""),"",MAX(BH31+BJ31+BO31,BH31+BL31+BO31,BH31+BN31+BO31))</f>
        <v/>
      </c>
      <c r="AL31" s="372"/>
      <c r="AM31" s="372"/>
      <c r="AN31" s="372"/>
      <c r="AO31" s="373"/>
      <c r="AP31" s="128"/>
      <c r="AQ31" s="129"/>
      <c r="AR31" s="128"/>
      <c r="AT31" s="390" t="e">
        <f>DATE(請求書!$K$29,請求書!$Q$29,'実績記録 '!C31)</f>
        <v>#NUM!</v>
      </c>
      <c r="AU31" s="391">
        <f>TIME(G31,J31,0)</f>
        <v>0</v>
      </c>
      <c r="AV31" s="391">
        <f>TIME(L31,O31,0)</f>
        <v>0</v>
      </c>
      <c r="AW31" s="421">
        <f t="shared" ref="AW31" si="75">AV31-AU31</f>
        <v>0</v>
      </c>
      <c r="AX31" s="420" t="str">
        <f>IF($Q31=TIME(2,0,0),コード表!$B$3,IF($Q31=TIME(2,30,0),コード表!$B$4,IF($Q31=TIME(3,0,0),コード表!$B$5,IF($Q31=TIME(3,30,0),コード表!$B$6,IF($Q31=TIME(4,0,0),コード表!$B$7,IF($Q31=TIME(4,30,0),コード表!$B$8,IF($Q31=TIME(5,0,0),コード表!$B$9,IF($Q31=TIME(5,30,0),コード表!$B$10,IF($Q31=TIME(6,0,0),コード表!$B$11,IF($Q31=TIME(6,30,0),コード表!$B$12,IF($Q31=TIME(7,0,0),コード表!$B$13,IF($Q31=TIME(7,30,0),コード表!$B$14,IF($Q31=TIME(8,0,0),コード表!$B$15,IF($Q31=TIME(8,30,0),コード表!$B$16,IF($Q31=TIME(9,0,0),コード表!$B$17,IF($Q31=TIME(9,30,0),コード表!$B$18,IF($Q31=TIME(10,0,0),コード表!$B$19,IF($Q31=TIME(10,30,0),コード表!$B$20,IF($Q31=TIME(11,0,0),コード表!$B$21,IF($Q31=TIME(11,30,0),コード表!$B$22,IF($Q31=TIME(12,0,0),コード表!$B$23,IF($Q31=TIME(12,30,0),コード表!$B$24,IF($Q31=TIME(13,0,0),コード表!$B$25,IF($Q31=TIME(13,30,0),コード表!$B$26,IF($Q31=TIME(14,0,0),コード表!$B$27,IF($Q31=TIME(14,30,0),コード表!$B$28,IF($Q31=TIME(15,0,0),コード表!$B$29,IF($Q31=TIME(15,30,0),コード表!$B$30,IF($Q31=TIME(16,0,0),コード表!$B$31,IF($Q31=TIME(16,30,0),コード表!$B$32,IF($Q31=TIME(17,0,0),コード表!$B$33,IF($Q31=TIME(17,30,0),コード表!$B$34,IF($Q31=TIME(18,0,0),コード表!$B$35,"")))))))))))))))))))))))))))))))))</f>
        <v/>
      </c>
      <c r="AY31" s="420" t="str">
        <f>IF(S31="","",IF($Q31=TIME(2,0,0),コード表!$B$36,IF($Q31=TIME(2,30,0),コード表!$B$37,IF($Q31=TIME(3,0,0),コード表!$B$38,IF($Q31=TIME(3,30,0),コード表!$B$39,IF($Q31=TIME(4,0,0),コード表!$B$40,IF($Q31=TIME(4,30,0),コード表!$B$41,IF($Q31=TIME(5,0,0),コード表!$B$42,IF($Q31=TIME(5,30,0),コード表!$B$43,IF($Q31=TIME(6,0,0),コード表!$B$44,IF($Q31=TIME(6,30,0),コード表!$B$45,IF($Q31=TIME(7,0,0),コード表!$B$46,IF($Q31=TIME(7,30,0),コード表!$B$47,IF($Q31=TIME(8,0,0),コード表!$B$48,IF($Q31=TIME(8,30,0),コード表!$B$49,IF($Q31=TIME(9,0,0),コード表!$B$50,IF($Q31=TIME(9,30,0),コード表!$B$51,IF($Q31=TIME(10,0,0),コード表!$B$52,IF($Q31=TIME(10,30,0),コード表!$B$53,IF($Q31=TIME(11,0,0),コード表!$B$54,IF($Q31=TIME(11,30,0),コード表!$B$55,IF($Q31=TIME(12,0,0),コード表!$B$56,IF($Q31=TIME(12,30,0),コード表!$B$57,IF($Q31=TIME(13,0,0),コード表!$B$58,IF($Q31=TIME(13,30,0),コード表!$B$59,IF($Q31=TIME(14,0,0),コード表!$B$60,IF($Q31=TIME(14,30,0),コード表!$B$61,IF($Q31=TIME(15,0,0),コード表!$B$62,IF($Q31=TIME(15,30,0),コード表!$B$63,IF($Q31=TIME(16,0,0),コード表!$B$64,IF($Q31=TIME(16,30,0),コード表!$B$65,IF($Q31=TIME(17,0,0),コード表!$B$66,IF($Q31=TIME(17,30,0),コード表!$B$67,IF($Q31=TIME(18,0,0),コード表!$B$68))))))))))))))))))))))))))))))))))</f>
        <v/>
      </c>
      <c r="AZ31" s="420" t="str">
        <f>IF(U31="","",IF($Q31=TIME(2,0,0),コード表!$B$69,IF($Q31=TIME(2,30,0),コード表!$B$70,IF($Q31=TIME(3,0,0),コード表!$B$71,IF($Q31=TIME(3,30,0),コード表!$B$72,IF($Q31=TIME(4,0,0),コード表!$B$73,IF($Q31=TIME(4,30,0),コード表!$B$74,IF($Q31=TIME(5,0,0),コード表!$B$75,IF($Q31=TIME(5,30,0),コード表!$B$76,IF($Q31=TIME(6,0,0),コード表!$B$77,IF($Q31=TIME(6,30,0),コード表!$B$78,IF($Q31=TIME(7,0,0),コード表!$B$79,IF($Q31=TIME(7,30,0),コード表!$B$80,IF($Q31=TIME(8,0,0),コード表!$B$81,IF($Q31=TIME(8,30,0),コード表!$B$82,IF($Q31=TIME(9,0,0),コード表!$B$83,IF($Q31=TIME(9,30,0),コード表!$B$84,IF($Q31=TIME(10,0,0),コード表!$B$85,IF($Q31=TIME(10,30,0),コード表!$B$86,IF($Q31=TIME(11,0,0),コード表!$B$87,IF($Q31=TIME(11,30,0),コード表!$B$88,IF($Q31=TIME(12,0,0),コード表!$B$89,IF($Q31=TIME(12,30,0),コード表!$B$90,IF($Q31=TIME(13,0,0),コード表!$B$91,IF($Q31=TIME(13,30,0),コード表!$B$92,IF($Q31=TIME(14,0,0),コード表!$B$93,IF($Q31=TIME(14,30,0),コード表!$B$94,IF($Q31=TIME(15,0,0),コード表!$B$95,IF($Q31=TIME(15,30,0),コード表!$B$96,IF($Q31=TIME(16,0,0),コード表!$B$97,IF($Q31=TIME(16,30,0),コード表!$B$98,IF($Q31=TIME(17,0,0),コード表!$B$99,IF($Q31=TIME(17,30,0),コード表!$B$100,IF($Q31=TIME(18,0,0),コード表!$B$101))))))))))))))))))))))))))))))))))</f>
        <v/>
      </c>
      <c r="BA31" s="407" t="str">
        <f>IF(W31="","",IF($Q31=TIME(2,0,0),コード表!$B$102,IF($Q31=TIME(2,30,0),コード表!$B$103,IF($Q31=TIME(3,0,0),コード表!$B$104,IF($Q31=TIME(3,30,0),コード表!$B$105,IF($Q31=TIME(4,0,0),コード表!$B$106,IF($Q31=TIME(4,30,0),コード表!$B$107,IF($Q31=TIME(5,0,0),コード表!$B$108,IF($Q31=TIME(5,30,0),コード表!$B$109,IF($Q31=TIME(6,0,0),コード表!$B$110,IF($Q31=TIME(6,30,0),コード表!$B$111,IF($Q31=TIME(7,0,0),コード表!$B$112,IF($Q31=TIME(7,30,0),コード表!$B$113,IF($Q31=TIME(8,0,0),コード表!$B$114,IF($Q31=TIME(8,30,0),コード表!$B$115,IF($Q31=TIME(9,0,0),コード表!$B$116,IF($Q31=TIME(9,30,0),コード表!$B$117,IF($Q31=TIME(10,0,0),コード表!$B$118,IF($Q31=TIME(10,30,0),コード表!$B$119,IF($Q31=TIME(11,0,0),コード表!$B$120,IF($Q31=TIME(11,30,0),コード表!$B$121,IF($Q31=TIME(12,0,0),コード表!$B$122,IF($Q31=TIME(12,30,0),コード表!$B$123,IF($Q31=TIME(13,0,0),コード表!$B$124,IF($Q31=TIME(13,30,0),コード表!$B$125,IF($Q31=TIME(14,0,0),コード表!$B$126,IF($Q31=TIME(14,30,0),コード表!$B$127,IF($Q31=TIME(15,0,0),コード表!$B$128,IF($Q31=TIME(15,30,0),コード表!$B$129,IF($Q31=TIME(16,0,0),コード表!$B$130,IF($Q31=TIME(16,30,0),コード表!$B$131,IF($Q31=TIME(17,0,0),コード表!$B$132,IF($Q31=TIME(17,30,0),コード表!$B$133,IF($Q31=TIME(18,0,0),コード表!$B$134))))))))))))))))))))))))))))))))))</f>
        <v/>
      </c>
      <c r="BB31" s="408" t="str">
        <f>IF(Y31="","",Y31*コード表!$B$135)</f>
        <v/>
      </c>
      <c r="BF31" s="410">
        <f>DATE(請求書!$K$29,請求書!$Q$29,'実績記録 '!AE31)</f>
        <v>45848</v>
      </c>
      <c r="BG31" s="411">
        <f t="shared" ref="BG31" si="76">SUMIF($AT$13:$AT$74,BF31,$AW$13:$AW$74)</f>
        <v>0</v>
      </c>
      <c r="BH31" s="419" t="str">
        <f>IF($AG31=TIME(2,0,0),コード表!$B$3,IF($AG31=TIME(2,30,0),コード表!$B$4,IF($AG31=TIME(3,0,0),コード表!$B$5,IF($AG31=TIME(3,30,0),コード表!$B$6,IF($AG31=TIME(4,0,0),コード表!$B$7,IF($AG31=TIME(4,30,0),コード表!$B$8,IF($AG31=TIME(5,0,0),コード表!$B$9,IF($AG31=TIME(5,30,0),コード表!$B$10,IF($AG31=TIME(6,0,0),コード表!$B$11,IF($AG31=TIME(6,30,0),コード表!$B$12,IF($AG31=TIME(7,0,0),コード表!$B$13,IF($AG31=TIME(7,30,0),コード表!$B$14,IF($AG31=TIME(8,0,0),コード表!$B$15,IF($AG31=TIME(8,30,0),コード表!$B$16,IF($AG31=TIME(9,0,0),コード表!$B$17,IF($AG31=TIME(9,30,0),コード表!$B$18,IF($AG31=TIME(10,0,0),コード表!$B$19,IF($AG31=TIME(10,30,0),コード表!$B$20,IF($AG31=TIME(11,0,0),コード表!$B$21,IF($AG31=TIME(11,30,0),コード表!$B$22,IF($AG31=TIME(12,0,0),コード表!$B$23,IF($AG31=TIME(12,30,0),コード表!$B$24,IF($AG31=TIME(13,0,0),コード表!$B$25,IF($AG31=TIME(13,30,0),コード表!$B$26,IF($AG31=TIME(14,0,0),コード表!$B$27,IF($AG31=TIME(14,30,0),コード表!$B$28,IF($AG31=TIME(15,0,0),コード表!$B$29,IF($AG31=TIME(15,30,0),コード表!$B$30,IF($AG31=TIME(16,0,0),コード表!$B$31,IF($AG31=TIME(16,30,0),コード表!$B$32,IF($AG31=TIME(17,0,0),コード表!$B$33,IF($AG31=TIME(17,30,0),コード表!$B$34,IF($AG31=TIME(18,0,0),コード表!$B$35,"")))))))))))))))))))))))))))))))))</f>
        <v/>
      </c>
      <c r="BI31" s="420" t="str">
        <f t="shared" si="34"/>
        <v/>
      </c>
      <c r="BJ31" s="420" t="str">
        <f>IF(BI31="","",IF($AG31=TIME(2,0,0),コード表!$B$36,IF($AG31=TIME(2,30,0),コード表!$B$37,IF($AG31=TIME(3,0,0),コード表!$B$38,IF($AG31=TIME(3,30,0),コード表!$B$39,IF($AG31=TIME(4,0,0),コード表!$B$40,IF($AG31=TIME(4,30,0),コード表!$B$41,IF($AG31=TIME(5,0,0),コード表!$B$42,IF($AG31=TIME(5,30,0),コード表!$B$43,IF($AG31=TIME(6,0,0),コード表!$B$44,IF($AG31=TIME(6,30,0),コード表!$B$45,IF($AG31=TIME(7,0,0),コード表!$B$46,IF($AG31=TIME(7,30,0),コード表!$B$47,IF($AG31=TIME(8,0,0),コード表!$B$48,IF($AG31=TIME(8,30,0),コード表!$B$49,IF($AG31=TIME(9,0,0),コード表!$B$50,IF($AG31=TIME(9,30,0),コード表!$B$51,IF($AG31=TIME(10,0,0),コード表!$B$52,IF($AG31=TIME(10,30,0),コード表!$B$53,IF($AG31=TIME(11,0,0),コード表!$B$54,IF($AG31=TIME(11,30,0),コード表!$B$55,IF($AG31=TIME(12,0,0),コード表!$B$56,IF($AG31=TIME(12,30,0),コード表!$B$57,IF($AG31=TIME(13,0,0),コード表!$B$58,IF($AG31=TIME(13,30,0),コード表!$B$59,IF($AG31=TIME(14,0,0),コード表!$B$60,IF($AG31=TIME(14,30,0),コード表!$B$61,IF($AG31=TIME(15,0,0),コード表!$B$62,IF($AG31=TIME(15,30,0),コード表!$B$63,IF($AG31=TIME(16,0,0),コード表!$B$64,IF($AG31=TIME(16,30,0),コード表!$B$65,IF($AG31=TIME(17,0,0),コード表!$B$66,IF($AG31=TIME(17,30,0),コード表!$B$67,IF($AG31=TIME(18,0,0),コード表!$B$68))))))))))))))))))))))))))))))))))</f>
        <v/>
      </c>
      <c r="BK31" s="420" t="str">
        <f t="shared" ref="BK31" si="77">IF(SUMIFS($AZ$13:$AZ$74,$AT$13:$AT$74,BF31)&gt;0,"〇","")</f>
        <v/>
      </c>
      <c r="BL31" s="420" t="str">
        <f>IF(BK31="","",IF($AG31=TIME(2,0,0),コード表!$B$69,IF($AG31=TIME(2,30,0),コード表!$B$70,IF($AG31=TIME(3,0,0),コード表!$B$71,IF($AG31=TIME(3,30,0),コード表!$B$72,IF($AG31=TIME(4,0,0),コード表!$B$73,IF($AG31=TIME(4,30,0),コード表!$B$74,IF($AG31=TIME(5,0,0),コード表!$B$75,IF($AG31=TIME(5,30,0),コード表!$B$76,IF($AG31=TIME(6,0,0),コード表!$B$77,IF($AG31=TIME(6,30,0),コード表!$B$78,IF($AG31=TIME(7,0,0),コード表!$B$79,IF($AG31=TIME(7,30,0),コード表!$B$80,IF($AG31=TIME(8,0,0),コード表!$B$81,IF($AG31=TIME(8,30,0),コード表!$B$82,IF($AG31=TIME(9,0,0),コード表!$B$83,IF($AG31=TIME(9,30,0),コード表!$B$84,IF($AG31=TIME(10,0,0),コード表!$B$85,IF($AG31=TIME(10,30,0),コード表!$B$86,IF($AG31=TIME(11,0,0),コード表!$B$87,IF($AG31=TIME(11,30,0),コード表!$B$88,IF($AG31=TIME(12,0,0),コード表!$B$89,IF($AG31=TIME(12,30,0),コード表!$B$90,IF($AG31=TIME(13,0,0),コード表!$B$91,IF($AG31=TIME(13,30,0),コード表!$B$92,IF($AG31=TIME(14,0,0),コード表!$B$93,IF($AG31=TIME(14,30,0),コード表!$B$94,IF($AG31=TIME(15,0,0),コード表!$B$95,IF($AG31=TIME(15,30,0),コード表!$B$96,IF($AG31=TIME(16,0,0),コード表!$B$97,IF($AG31=TIME(16,30,0),コード表!$B$98,IF($AG31=TIME(17,0,0),コード表!$B$99,IF($AG31=TIME(17,30,0),コード表!$B$100,IF($AG31=TIME(18,0,0),コード表!$B$101))))))))))))))))))))))))))))))))))</f>
        <v/>
      </c>
      <c r="BM31" s="407" t="str">
        <f t="shared" ref="BM31" si="78">IF(SUMIFS($BA$13:$BA$74,$AT$13:$AT$74,BF31)&gt;0,"〇","")</f>
        <v/>
      </c>
      <c r="BN31" s="407" t="str">
        <f>IF(BM31="","",IF($AG31=TIME(2,0,0),コード表!$B$102,IF($AG31=TIME(2,30,0),コード表!$B$103,IF($AG31=TIME(3,0,0),コード表!$B$104,IF($AG31=TIME(3,30,0),コード表!$B$105,IF($AG31=TIME(4,0,0),コード表!$B$106,IF($AG31=TIME(4,30,0),コード表!$B$107,IF($AG31=TIME(5,0,0),コード表!$B$108,IF($AG31=TIME(5,30,0),コード表!$B$109,IF($AG31=TIME(6,0,0),コード表!$B$110,IF($AG31=TIME(6,30,0),コード表!$B$111,IF($AG31=TIME(7,0,0),コード表!$B$112,IF($AG31=TIME(7,30,0),コード表!$B$113,IF($AG31=TIME(8,0,0),コード表!$B$114,IF($AG31=TIME(8,30,0),コード表!$B$115,IF($AG31=TIME(9,0,0),コード表!$B$116,IF($AG31=TIME(9,30,0),コード表!$B$117,IF($AG31=TIME(10,0,0),コード表!$B$118,IF($AG31=TIME(10,30,0),コード表!$B$119,IF($AG31=TIME(11,0,0),コード表!$B$120,IF($AG31=TIME(11,30,0),コード表!$B$121,IF($AG31=TIME(12,0,0),コード表!$B$122,IF($AG31=TIME(12,30,0),コード表!$B$123,IF($AG31=TIME(13,0,0),コード表!$B$124,IF($AG31=TIME(13,30,0),コード表!$B$125,IF($AG31=TIME(14,0,0),コード表!$B$126,IF($AG31=TIME(14,30,0),コード表!$B$127,IF($AG31=TIME(15,0,0),コード表!$B$128,IF($AG31=TIME(15,30,0),コード表!$B$129,IF($AG31=TIME(16,0,0),コード表!$B$130,IF($AG31=TIME(16,30,0),コード表!$B$131,IF($AG31=TIME(17,0,0),コード表!$B$132,IF($AG31=TIME(17,30,0),コード表!$B$133,IF($AG31=TIME(18,0,0),コード表!$B$134))))))))))))))))))))))))))))))))))</f>
        <v/>
      </c>
      <c r="BO31" s="408" t="str">
        <f t="shared" ref="BO31" si="79">IF(SUMIF($AT$13:$AT$74,BF31,$BB$13:$BB$74)=0,"",SUMIF($AT$13:$AT$74,BF31,$BB$13:$BB$74))</f>
        <v/>
      </c>
      <c r="BP31" s="419" t="str">
        <f t="shared" ref="BP31" si="80">IF(AND(BH31="",BJ31="",BL31="",BN31="",BO31=""),"",MAX(BH31+BJ31,BH31+BL31,BH31+BN31))</f>
        <v/>
      </c>
      <c r="BQ31" s="536" t="str">
        <f t="shared" si="29"/>
        <v/>
      </c>
      <c r="BV31" s="93"/>
      <c r="BW31" s="80"/>
    </row>
    <row r="32" spans="1:75" s="5" customFormat="1" ht="17.649999999999999" customHeight="1" thickTop="1" thickBot="1">
      <c r="A32" s="12"/>
      <c r="B32" s="16"/>
      <c r="C32" s="288"/>
      <c r="D32" s="289"/>
      <c r="E32" s="292"/>
      <c r="F32" s="293"/>
      <c r="G32" s="296"/>
      <c r="H32" s="297"/>
      <c r="I32" s="299"/>
      <c r="J32" s="301"/>
      <c r="K32" s="297"/>
      <c r="L32" s="301"/>
      <c r="M32" s="297"/>
      <c r="N32" s="299"/>
      <c r="O32" s="417"/>
      <c r="P32" s="418"/>
      <c r="Q32" s="394"/>
      <c r="R32" s="395"/>
      <c r="S32" s="378"/>
      <c r="T32" s="379"/>
      <c r="U32" s="382"/>
      <c r="V32" s="383"/>
      <c r="W32" s="382"/>
      <c r="X32" s="383"/>
      <c r="Y32" s="382"/>
      <c r="Z32" s="398"/>
      <c r="AA32" s="402"/>
      <c r="AB32" s="403"/>
      <c r="AC32" s="404"/>
      <c r="AD32" s="127"/>
      <c r="AE32" s="430"/>
      <c r="AF32" s="432"/>
      <c r="AG32" s="387"/>
      <c r="AH32" s="388"/>
      <c r="AI32" s="388"/>
      <c r="AJ32" s="389"/>
      <c r="AK32" s="374"/>
      <c r="AL32" s="374"/>
      <c r="AM32" s="374"/>
      <c r="AN32" s="374"/>
      <c r="AO32" s="375"/>
      <c r="AP32" s="128"/>
      <c r="AQ32" s="129"/>
      <c r="AR32" s="128"/>
      <c r="AT32" s="390"/>
      <c r="AU32" s="391"/>
      <c r="AV32" s="391"/>
      <c r="AW32" s="421"/>
      <c r="AX32" s="420"/>
      <c r="AY32" s="420"/>
      <c r="AZ32" s="420"/>
      <c r="BA32" s="407"/>
      <c r="BB32" s="408"/>
      <c r="BF32" s="410"/>
      <c r="BG32" s="411"/>
      <c r="BH32" s="419"/>
      <c r="BI32" s="420"/>
      <c r="BJ32" s="420"/>
      <c r="BK32" s="420"/>
      <c r="BL32" s="420"/>
      <c r="BM32" s="407"/>
      <c r="BN32" s="407"/>
      <c r="BO32" s="408"/>
      <c r="BP32" s="419"/>
      <c r="BQ32" s="536"/>
      <c r="BV32" s="93"/>
      <c r="BW32" s="80"/>
    </row>
    <row r="33" spans="1:75" s="5" customFormat="1" ht="17.649999999999999" customHeight="1" thickTop="1" thickBot="1">
      <c r="A33" s="12"/>
      <c r="B33" s="16"/>
      <c r="C33" s="288"/>
      <c r="D33" s="289"/>
      <c r="E33" s="290" t="str">
        <f>IF(C33="","",TEXT(AT33,"aaa"))</f>
        <v/>
      </c>
      <c r="F33" s="291"/>
      <c r="G33" s="294"/>
      <c r="H33" s="295"/>
      <c r="I33" s="412" t="s">
        <v>122</v>
      </c>
      <c r="J33" s="413"/>
      <c r="K33" s="414"/>
      <c r="L33" s="440"/>
      <c r="M33" s="441"/>
      <c r="N33" s="412" t="s">
        <v>122</v>
      </c>
      <c r="O33" s="415"/>
      <c r="P33" s="416"/>
      <c r="Q33" s="392" t="str">
        <f>IF(G33="","",IF(AW33&lt;TIME(2,0,0),TIME(2,0,0),IF(MINUTE(AW33)&lt;30,TIME(HOUR(AW33),30,0),TIME(HOUR(AW33)+1,0,0))))</f>
        <v/>
      </c>
      <c r="R33" s="393"/>
      <c r="S33" s="376"/>
      <c r="T33" s="377"/>
      <c r="U33" s="380"/>
      <c r="V33" s="381"/>
      <c r="W33" s="380"/>
      <c r="X33" s="381"/>
      <c r="Y33" s="396"/>
      <c r="Z33" s="397"/>
      <c r="AA33" s="399"/>
      <c r="AB33" s="400"/>
      <c r="AC33" s="401"/>
      <c r="AD33" s="127"/>
      <c r="AE33" s="429">
        <v>11</v>
      </c>
      <c r="AF33" s="431" t="str">
        <f t="shared" ca="1" si="12"/>
        <v>金</v>
      </c>
      <c r="AG33" s="384" t="str">
        <f t="shared" ref="AG33" si="81">IF(BG33=0,"",IF(BG33&lt;TIME(2,0,0),TIME(2,0,0),IF(MINUTE(BG33)&lt;30,TIME(HOUR(BG33),30,0),TIME(HOUR(BG33)+1,0,0))))</f>
        <v/>
      </c>
      <c r="AH33" s="385"/>
      <c r="AI33" s="385"/>
      <c r="AJ33" s="386"/>
      <c r="AK33" s="372" t="str">
        <f t="shared" ref="AK33" si="82">IF(AND(BH33="",BJ33="",BL33="",BN33="",BO33=""),"",MAX(BH33+BJ33+BO33,BH33+BL33+BO33,BH33+BN33+BO33))</f>
        <v/>
      </c>
      <c r="AL33" s="372"/>
      <c r="AM33" s="372"/>
      <c r="AN33" s="372"/>
      <c r="AO33" s="373"/>
      <c r="AP33" s="128"/>
      <c r="AQ33" s="129"/>
      <c r="AR33" s="128"/>
      <c r="AT33" s="390" t="e">
        <f>DATE(請求書!$K$29,請求書!$Q$29,'実績記録 '!C33)</f>
        <v>#NUM!</v>
      </c>
      <c r="AU33" s="391">
        <f>TIME(G33,J33,0)</f>
        <v>0</v>
      </c>
      <c r="AV33" s="391">
        <f>TIME(L33,O33,0)</f>
        <v>0</v>
      </c>
      <c r="AW33" s="421">
        <f t="shared" ref="AW33" si="83">AV33-AU33</f>
        <v>0</v>
      </c>
      <c r="AX33" s="420" t="str">
        <f>IF($Q33=TIME(2,0,0),コード表!$B$3,IF($Q33=TIME(2,30,0),コード表!$B$4,IF($Q33=TIME(3,0,0),コード表!$B$5,IF($Q33=TIME(3,30,0),コード表!$B$6,IF($Q33=TIME(4,0,0),コード表!$B$7,IF($Q33=TIME(4,30,0),コード表!$B$8,IF($Q33=TIME(5,0,0),コード表!$B$9,IF($Q33=TIME(5,30,0),コード表!$B$10,IF($Q33=TIME(6,0,0),コード表!$B$11,IF($Q33=TIME(6,30,0),コード表!$B$12,IF($Q33=TIME(7,0,0),コード表!$B$13,IF($Q33=TIME(7,30,0),コード表!$B$14,IF($Q33=TIME(8,0,0),コード表!$B$15,IF($Q33=TIME(8,30,0),コード表!$B$16,IF($Q33=TIME(9,0,0),コード表!$B$17,IF($Q33=TIME(9,30,0),コード表!$B$18,IF($Q33=TIME(10,0,0),コード表!$B$19,IF($Q33=TIME(10,30,0),コード表!$B$20,IF($Q33=TIME(11,0,0),コード表!$B$21,IF($Q33=TIME(11,30,0),コード表!$B$22,IF($Q33=TIME(12,0,0),コード表!$B$23,IF($Q33=TIME(12,30,0),コード表!$B$24,IF($Q33=TIME(13,0,0),コード表!$B$25,IF($Q33=TIME(13,30,0),コード表!$B$26,IF($Q33=TIME(14,0,0),コード表!$B$27,IF($Q33=TIME(14,30,0),コード表!$B$28,IF($Q33=TIME(15,0,0),コード表!$B$29,IF($Q33=TIME(15,30,0),コード表!$B$30,IF($Q33=TIME(16,0,0),コード表!$B$31,IF($Q33=TIME(16,30,0),コード表!$B$32,IF($Q33=TIME(17,0,0),コード表!$B$33,IF($Q33=TIME(17,30,0),コード表!$B$34,IF($Q33=TIME(18,0,0),コード表!$B$35,"")))))))))))))))))))))))))))))))))</f>
        <v/>
      </c>
      <c r="AY33" s="420" t="str">
        <f>IF(S33="","",IF($Q33=TIME(2,0,0),コード表!$B$36,IF($Q33=TIME(2,30,0),コード表!$B$37,IF($Q33=TIME(3,0,0),コード表!$B$38,IF($Q33=TIME(3,30,0),コード表!$B$39,IF($Q33=TIME(4,0,0),コード表!$B$40,IF($Q33=TIME(4,30,0),コード表!$B$41,IF($Q33=TIME(5,0,0),コード表!$B$42,IF($Q33=TIME(5,30,0),コード表!$B$43,IF($Q33=TIME(6,0,0),コード表!$B$44,IF($Q33=TIME(6,30,0),コード表!$B$45,IF($Q33=TIME(7,0,0),コード表!$B$46,IF($Q33=TIME(7,30,0),コード表!$B$47,IF($Q33=TIME(8,0,0),コード表!$B$48,IF($Q33=TIME(8,30,0),コード表!$B$49,IF($Q33=TIME(9,0,0),コード表!$B$50,IF($Q33=TIME(9,30,0),コード表!$B$51,IF($Q33=TIME(10,0,0),コード表!$B$52,IF($Q33=TIME(10,30,0),コード表!$B$53,IF($Q33=TIME(11,0,0),コード表!$B$54,IF($Q33=TIME(11,30,0),コード表!$B$55,IF($Q33=TIME(12,0,0),コード表!$B$56,IF($Q33=TIME(12,30,0),コード表!$B$57,IF($Q33=TIME(13,0,0),コード表!$B$58,IF($Q33=TIME(13,30,0),コード表!$B$59,IF($Q33=TIME(14,0,0),コード表!$B$60,IF($Q33=TIME(14,30,0),コード表!$B$61,IF($Q33=TIME(15,0,0),コード表!$B$62,IF($Q33=TIME(15,30,0),コード表!$B$63,IF($Q33=TIME(16,0,0),コード表!$B$64,IF($Q33=TIME(16,30,0),コード表!$B$65,IF($Q33=TIME(17,0,0),コード表!$B$66,IF($Q33=TIME(17,30,0),コード表!$B$67,IF($Q33=TIME(18,0,0),コード表!$B$68))))))))))))))))))))))))))))))))))</f>
        <v/>
      </c>
      <c r="AZ33" s="420" t="str">
        <f>IF(U33="","",IF($Q33=TIME(2,0,0),コード表!$B$69,IF($Q33=TIME(2,30,0),コード表!$B$70,IF($Q33=TIME(3,0,0),コード表!$B$71,IF($Q33=TIME(3,30,0),コード表!$B$72,IF($Q33=TIME(4,0,0),コード表!$B$73,IF($Q33=TIME(4,30,0),コード表!$B$74,IF($Q33=TIME(5,0,0),コード表!$B$75,IF($Q33=TIME(5,30,0),コード表!$B$76,IF($Q33=TIME(6,0,0),コード表!$B$77,IF($Q33=TIME(6,30,0),コード表!$B$78,IF($Q33=TIME(7,0,0),コード表!$B$79,IF($Q33=TIME(7,30,0),コード表!$B$80,IF($Q33=TIME(8,0,0),コード表!$B$81,IF($Q33=TIME(8,30,0),コード表!$B$82,IF($Q33=TIME(9,0,0),コード表!$B$83,IF($Q33=TIME(9,30,0),コード表!$B$84,IF($Q33=TIME(10,0,0),コード表!$B$85,IF($Q33=TIME(10,30,0),コード表!$B$86,IF($Q33=TIME(11,0,0),コード表!$B$87,IF($Q33=TIME(11,30,0),コード表!$B$88,IF($Q33=TIME(12,0,0),コード表!$B$89,IF($Q33=TIME(12,30,0),コード表!$B$90,IF($Q33=TIME(13,0,0),コード表!$B$91,IF($Q33=TIME(13,30,0),コード表!$B$92,IF($Q33=TIME(14,0,0),コード表!$B$93,IF($Q33=TIME(14,30,0),コード表!$B$94,IF($Q33=TIME(15,0,0),コード表!$B$95,IF($Q33=TIME(15,30,0),コード表!$B$96,IF($Q33=TIME(16,0,0),コード表!$B$97,IF($Q33=TIME(16,30,0),コード表!$B$98,IF($Q33=TIME(17,0,0),コード表!$B$99,IF($Q33=TIME(17,30,0),コード表!$B$100,IF($Q33=TIME(18,0,0),コード表!$B$101))))))))))))))))))))))))))))))))))</f>
        <v/>
      </c>
      <c r="BA33" s="407" t="str">
        <f>IF(W33="","",IF($Q33=TIME(2,0,0),コード表!$B$102,IF($Q33=TIME(2,30,0),コード表!$B$103,IF($Q33=TIME(3,0,0),コード表!$B$104,IF($Q33=TIME(3,30,0),コード表!$B$105,IF($Q33=TIME(4,0,0),コード表!$B$106,IF($Q33=TIME(4,30,0),コード表!$B$107,IF($Q33=TIME(5,0,0),コード表!$B$108,IF($Q33=TIME(5,30,0),コード表!$B$109,IF($Q33=TIME(6,0,0),コード表!$B$110,IF($Q33=TIME(6,30,0),コード表!$B$111,IF($Q33=TIME(7,0,0),コード表!$B$112,IF($Q33=TIME(7,30,0),コード表!$B$113,IF($Q33=TIME(8,0,0),コード表!$B$114,IF($Q33=TIME(8,30,0),コード表!$B$115,IF($Q33=TIME(9,0,0),コード表!$B$116,IF($Q33=TIME(9,30,0),コード表!$B$117,IF($Q33=TIME(10,0,0),コード表!$B$118,IF($Q33=TIME(10,30,0),コード表!$B$119,IF($Q33=TIME(11,0,0),コード表!$B$120,IF($Q33=TIME(11,30,0),コード表!$B$121,IF($Q33=TIME(12,0,0),コード表!$B$122,IF($Q33=TIME(12,30,0),コード表!$B$123,IF($Q33=TIME(13,0,0),コード表!$B$124,IF($Q33=TIME(13,30,0),コード表!$B$125,IF($Q33=TIME(14,0,0),コード表!$B$126,IF($Q33=TIME(14,30,0),コード表!$B$127,IF($Q33=TIME(15,0,0),コード表!$B$128,IF($Q33=TIME(15,30,0),コード表!$B$129,IF($Q33=TIME(16,0,0),コード表!$B$130,IF($Q33=TIME(16,30,0),コード表!$B$131,IF($Q33=TIME(17,0,0),コード表!$B$132,IF($Q33=TIME(17,30,0),コード表!$B$133,IF($Q33=TIME(18,0,0),コード表!$B$134))))))))))))))))))))))))))))))))))</f>
        <v/>
      </c>
      <c r="BB33" s="408" t="str">
        <f>IF(Y33="","",Y33*コード表!$B$135)</f>
        <v/>
      </c>
      <c r="BF33" s="410">
        <f>DATE(請求書!$K$29,請求書!$Q$29,'実績記録 '!AE33)</f>
        <v>45849</v>
      </c>
      <c r="BG33" s="411">
        <f t="shared" si="33"/>
        <v>0</v>
      </c>
      <c r="BH33" s="419" t="str">
        <f>IF($AG33=TIME(2,0,0),コード表!$B$3,IF($AG33=TIME(2,30,0),コード表!$B$4,IF($AG33=TIME(3,0,0),コード表!$B$5,IF($AG33=TIME(3,30,0),コード表!$B$6,IF($AG33=TIME(4,0,0),コード表!$B$7,IF($AG33=TIME(4,30,0),コード表!$B$8,IF($AG33=TIME(5,0,0),コード表!$B$9,IF($AG33=TIME(5,30,0),コード表!$B$10,IF($AG33=TIME(6,0,0),コード表!$B$11,IF($AG33=TIME(6,30,0),コード表!$B$12,IF($AG33=TIME(7,0,0),コード表!$B$13,IF($AG33=TIME(7,30,0),コード表!$B$14,IF($AG33=TIME(8,0,0),コード表!$B$15,IF($AG33=TIME(8,30,0),コード表!$B$16,IF($AG33=TIME(9,0,0),コード表!$B$17,IF($AG33=TIME(9,30,0),コード表!$B$18,IF($AG33=TIME(10,0,0),コード表!$B$19,IF($AG33=TIME(10,30,0),コード表!$B$20,IF($AG33=TIME(11,0,0),コード表!$B$21,IF($AG33=TIME(11,30,0),コード表!$B$22,IF($AG33=TIME(12,0,0),コード表!$B$23,IF($AG33=TIME(12,30,0),コード表!$B$24,IF($AG33=TIME(13,0,0),コード表!$B$25,IF($AG33=TIME(13,30,0),コード表!$B$26,IF($AG33=TIME(14,0,0),コード表!$B$27,IF($AG33=TIME(14,30,0),コード表!$B$28,IF($AG33=TIME(15,0,0),コード表!$B$29,IF($AG33=TIME(15,30,0),コード表!$B$30,IF($AG33=TIME(16,0,0),コード表!$B$31,IF($AG33=TIME(16,30,0),コード表!$B$32,IF($AG33=TIME(17,0,0),コード表!$B$33,IF($AG33=TIME(17,30,0),コード表!$B$34,IF($AG33=TIME(18,0,0),コード表!$B$35,"")))))))))))))))))))))))))))))))))</f>
        <v/>
      </c>
      <c r="BI33" s="420" t="str">
        <f t="shared" ref="BI33" si="84">IF(SUMIFS($AY$13:$AY$74,$AT$13:$AT$74,BF33)&gt;0,"〇","")</f>
        <v/>
      </c>
      <c r="BJ33" s="420" t="str">
        <f>IF(BI33="","",IF($AG33=TIME(2,0,0),コード表!$B$36,IF($AG33=TIME(2,30,0),コード表!$B$37,IF($AG33=TIME(3,0,0),コード表!$B$38,IF($AG33=TIME(3,30,0),コード表!$B$39,IF($AG33=TIME(4,0,0),コード表!$B$40,IF($AG33=TIME(4,30,0),コード表!$B$41,IF($AG33=TIME(5,0,0),コード表!$B$42,IF($AG33=TIME(5,30,0),コード表!$B$43,IF($AG33=TIME(6,0,0),コード表!$B$44,IF($AG33=TIME(6,30,0),コード表!$B$45,IF($AG33=TIME(7,0,0),コード表!$B$46,IF($AG33=TIME(7,30,0),コード表!$B$47,IF($AG33=TIME(8,0,0),コード表!$B$48,IF($AG33=TIME(8,30,0),コード表!$B$49,IF($AG33=TIME(9,0,0),コード表!$B$50,IF($AG33=TIME(9,30,0),コード表!$B$51,IF($AG33=TIME(10,0,0),コード表!$B$52,IF($AG33=TIME(10,30,0),コード表!$B$53,IF($AG33=TIME(11,0,0),コード表!$B$54,IF($AG33=TIME(11,30,0),コード表!$B$55,IF($AG33=TIME(12,0,0),コード表!$B$56,IF($AG33=TIME(12,30,0),コード表!$B$57,IF($AG33=TIME(13,0,0),コード表!$B$58,IF($AG33=TIME(13,30,0),コード表!$B$59,IF($AG33=TIME(14,0,0),コード表!$B$60,IF($AG33=TIME(14,30,0),コード表!$B$61,IF($AG33=TIME(15,0,0),コード表!$B$62,IF($AG33=TIME(15,30,0),コード表!$B$63,IF($AG33=TIME(16,0,0),コード表!$B$64,IF($AG33=TIME(16,30,0),コード表!$B$65,IF($AG33=TIME(17,0,0),コード表!$B$66,IF($AG33=TIME(17,30,0),コード表!$B$67,IF($AG33=TIME(18,0,0),コード表!$B$68))))))))))))))))))))))))))))))))))</f>
        <v/>
      </c>
      <c r="BK33" s="420" t="str">
        <f t="shared" ref="BK33" si="85">IF(SUMIFS($AZ$13:$AZ$74,$AT$13:$AT$74,BF33)&gt;0,"〇","")</f>
        <v/>
      </c>
      <c r="BL33" s="420" t="str">
        <f>IF(BK33="","",IF($AG33=TIME(2,0,0),コード表!$B$69,IF($AG33=TIME(2,30,0),コード表!$B$70,IF($AG33=TIME(3,0,0),コード表!$B$71,IF($AG33=TIME(3,30,0),コード表!$B$72,IF($AG33=TIME(4,0,0),コード表!$B$73,IF($AG33=TIME(4,30,0),コード表!$B$74,IF($AG33=TIME(5,0,0),コード表!$B$75,IF($AG33=TIME(5,30,0),コード表!$B$76,IF($AG33=TIME(6,0,0),コード表!$B$77,IF($AG33=TIME(6,30,0),コード表!$B$78,IF($AG33=TIME(7,0,0),コード表!$B$79,IF($AG33=TIME(7,30,0),コード表!$B$80,IF($AG33=TIME(8,0,0),コード表!$B$81,IF($AG33=TIME(8,30,0),コード表!$B$82,IF($AG33=TIME(9,0,0),コード表!$B$83,IF($AG33=TIME(9,30,0),コード表!$B$84,IF($AG33=TIME(10,0,0),コード表!$B$85,IF($AG33=TIME(10,30,0),コード表!$B$86,IF($AG33=TIME(11,0,0),コード表!$B$87,IF($AG33=TIME(11,30,0),コード表!$B$88,IF($AG33=TIME(12,0,0),コード表!$B$89,IF($AG33=TIME(12,30,0),コード表!$B$90,IF($AG33=TIME(13,0,0),コード表!$B$91,IF($AG33=TIME(13,30,0),コード表!$B$92,IF($AG33=TIME(14,0,0),コード表!$B$93,IF($AG33=TIME(14,30,0),コード表!$B$94,IF($AG33=TIME(15,0,0),コード表!$B$95,IF($AG33=TIME(15,30,0),コード表!$B$96,IF($AG33=TIME(16,0,0),コード表!$B$97,IF($AG33=TIME(16,30,0),コード表!$B$98,IF($AG33=TIME(17,0,0),コード表!$B$99,IF($AG33=TIME(17,30,0),コード表!$B$100,IF($AG33=TIME(18,0,0),コード表!$B$101))))))))))))))))))))))))))))))))))</f>
        <v/>
      </c>
      <c r="BM33" s="407" t="str">
        <f t="shared" ref="BM33" si="86">IF(SUMIFS($BA$13:$BA$74,$AT$13:$AT$74,BF33)&gt;0,"〇","")</f>
        <v/>
      </c>
      <c r="BN33" s="407" t="str">
        <f>IF(BM33="","",IF($AG33=TIME(2,0,0),コード表!$B$102,IF($AG33=TIME(2,30,0),コード表!$B$103,IF($AG33=TIME(3,0,0),コード表!$B$104,IF($AG33=TIME(3,30,0),コード表!$B$105,IF($AG33=TIME(4,0,0),コード表!$B$106,IF($AG33=TIME(4,30,0),コード表!$B$107,IF($AG33=TIME(5,0,0),コード表!$B$108,IF($AG33=TIME(5,30,0),コード表!$B$109,IF($AG33=TIME(6,0,0),コード表!$B$110,IF($AG33=TIME(6,30,0),コード表!$B$111,IF($AG33=TIME(7,0,0),コード表!$B$112,IF($AG33=TIME(7,30,0),コード表!$B$113,IF($AG33=TIME(8,0,0),コード表!$B$114,IF($AG33=TIME(8,30,0),コード表!$B$115,IF($AG33=TIME(9,0,0),コード表!$B$116,IF($AG33=TIME(9,30,0),コード表!$B$117,IF($AG33=TIME(10,0,0),コード表!$B$118,IF($AG33=TIME(10,30,0),コード表!$B$119,IF($AG33=TIME(11,0,0),コード表!$B$120,IF($AG33=TIME(11,30,0),コード表!$B$121,IF($AG33=TIME(12,0,0),コード表!$B$122,IF($AG33=TIME(12,30,0),コード表!$B$123,IF($AG33=TIME(13,0,0),コード表!$B$124,IF($AG33=TIME(13,30,0),コード表!$B$125,IF($AG33=TIME(14,0,0),コード表!$B$126,IF($AG33=TIME(14,30,0),コード表!$B$127,IF($AG33=TIME(15,0,0),コード表!$B$128,IF($AG33=TIME(15,30,0),コード表!$B$129,IF($AG33=TIME(16,0,0),コード表!$B$130,IF($AG33=TIME(16,30,0),コード表!$B$131,IF($AG33=TIME(17,0,0),コード表!$B$132,IF($AG33=TIME(17,30,0),コード表!$B$133,IF($AG33=TIME(18,0,0),コード表!$B$134))))))))))))))))))))))))))))))))))</f>
        <v/>
      </c>
      <c r="BO33" s="408" t="str">
        <f t="shared" ref="BO33" si="87">IF(SUMIF($AT$13:$AT$74,BF33,$BB$13:$BB$74)=0,"",SUMIF($AT$13:$AT$74,BF33,$BB$13:$BB$74))</f>
        <v/>
      </c>
      <c r="BP33" s="419" t="str">
        <f t="shared" ref="BP33" si="88">IF(AND(BH33="",BJ33="",BL33="",BN33="",BO33=""),"",MAX(BH33+BJ33,BH33+BL33,BH33+BN33))</f>
        <v/>
      </c>
      <c r="BQ33" s="536" t="str">
        <f t="shared" si="29"/>
        <v/>
      </c>
      <c r="BV33" s="93"/>
      <c r="BW33" s="80"/>
    </row>
    <row r="34" spans="1:75" s="5" customFormat="1" ht="17.649999999999999" customHeight="1" thickTop="1" thickBot="1">
      <c r="A34" s="12"/>
      <c r="B34" s="16"/>
      <c r="C34" s="288"/>
      <c r="D34" s="289"/>
      <c r="E34" s="292"/>
      <c r="F34" s="293"/>
      <c r="G34" s="296"/>
      <c r="H34" s="297"/>
      <c r="I34" s="299"/>
      <c r="J34" s="301"/>
      <c r="K34" s="297"/>
      <c r="L34" s="301"/>
      <c r="M34" s="297"/>
      <c r="N34" s="299"/>
      <c r="O34" s="417"/>
      <c r="P34" s="418"/>
      <c r="Q34" s="394"/>
      <c r="R34" s="395"/>
      <c r="S34" s="378"/>
      <c r="T34" s="379"/>
      <c r="U34" s="382"/>
      <c r="V34" s="383"/>
      <c r="W34" s="382"/>
      <c r="X34" s="383"/>
      <c r="Y34" s="382"/>
      <c r="Z34" s="398"/>
      <c r="AA34" s="402"/>
      <c r="AB34" s="403"/>
      <c r="AC34" s="404"/>
      <c r="AD34" s="127"/>
      <c r="AE34" s="430"/>
      <c r="AF34" s="432"/>
      <c r="AG34" s="387"/>
      <c r="AH34" s="388"/>
      <c r="AI34" s="388"/>
      <c r="AJ34" s="389"/>
      <c r="AK34" s="374"/>
      <c r="AL34" s="374"/>
      <c r="AM34" s="374"/>
      <c r="AN34" s="374"/>
      <c r="AO34" s="375"/>
      <c r="AP34" s="128"/>
      <c r="AQ34" s="129"/>
      <c r="AR34" s="128"/>
      <c r="AT34" s="390"/>
      <c r="AU34" s="391"/>
      <c r="AV34" s="391"/>
      <c r="AW34" s="421"/>
      <c r="AX34" s="420"/>
      <c r="AY34" s="420"/>
      <c r="AZ34" s="420"/>
      <c r="BA34" s="407"/>
      <c r="BB34" s="408"/>
      <c r="BF34" s="410"/>
      <c r="BG34" s="411"/>
      <c r="BH34" s="419"/>
      <c r="BI34" s="420"/>
      <c r="BJ34" s="420"/>
      <c r="BK34" s="420"/>
      <c r="BL34" s="420"/>
      <c r="BM34" s="407"/>
      <c r="BN34" s="407"/>
      <c r="BO34" s="408"/>
      <c r="BP34" s="419"/>
      <c r="BQ34" s="536"/>
      <c r="BV34" s="93"/>
      <c r="BW34" s="80"/>
    </row>
    <row r="35" spans="1:75" s="5" customFormat="1" ht="17.649999999999999" customHeight="1" thickTop="1" thickBot="1">
      <c r="A35" s="12"/>
      <c r="B35" s="16"/>
      <c r="C35" s="288"/>
      <c r="D35" s="289"/>
      <c r="E35" s="290" t="str">
        <f>IF(C35="","",TEXT(AT35,"aaa"))</f>
        <v/>
      </c>
      <c r="F35" s="291"/>
      <c r="G35" s="294"/>
      <c r="H35" s="295"/>
      <c r="I35" s="412" t="s">
        <v>122</v>
      </c>
      <c r="J35" s="413"/>
      <c r="K35" s="414"/>
      <c r="L35" s="440"/>
      <c r="M35" s="441"/>
      <c r="N35" s="412" t="s">
        <v>122</v>
      </c>
      <c r="O35" s="415"/>
      <c r="P35" s="416"/>
      <c r="Q35" s="392" t="str">
        <f>IF(G35="","",IF(AW35&lt;TIME(2,0,0),TIME(2,0,0),IF(MINUTE(AW35)&lt;30,TIME(HOUR(AW35),30,0),TIME(HOUR(AW35)+1,0,0))))</f>
        <v/>
      </c>
      <c r="R35" s="393"/>
      <c r="S35" s="376"/>
      <c r="T35" s="377"/>
      <c r="U35" s="380"/>
      <c r="V35" s="381"/>
      <c r="W35" s="380"/>
      <c r="X35" s="381"/>
      <c r="Y35" s="396"/>
      <c r="Z35" s="397"/>
      <c r="AA35" s="399"/>
      <c r="AB35" s="400"/>
      <c r="AC35" s="401"/>
      <c r="AD35" s="127"/>
      <c r="AE35" s="429">
        <v>12</v>
      </c>
      <c r="AF35" s="431" t="str">
        <f t="shared" ca="1" si="12"/>
        <v>土</v>
      </c>
      <c r="AG35" s="384" t="str">
        <f t="shared" ref="AG35" si="89">IF(BG35=0,"",IF(BG35&lt;TIME(2,0,0),TIME(2,0,0),IF(MINUTE(BG35)&lt;30,TIME(HOUR(BG35),30,0),TIME(HOUR(BG35)+1,0,0))))</f>
        <v/>
      </c>
      <c r="AH35" s="385"/>
      <c r="AI35" s="385"/>
      <c r="AJ35" s="386"/>
      <c r="AK35" s="372" t="str">
        <f t="shared" ref="AK35" si="90">IF(AND(BH35="",BJ35="",BL35="",BN35="",BO35=""),"",MAX(BH35+BJ35+BO35,BH35+BL35+BO35,BH35+BN35+BO35))</f>
        <v/>
      </c>
      <c r="AL35" s="372"/>
      <c r="AM35" s="372"/>
      <c r="AN35" s="372"/>
      <c r="AO35" s="373"/>
      <c r="AP35" s="128"/>
      <c r="AQ35" s="129"/>
      <c r="AR35" s="128"/>
      <c r="AT35" s="390" t="e">
        <f>DATE(請求書!$K$29,請求書!$Q$29,'実績記録 '!C35)</f>
        <v>#NUM!</v>
      </c>
      <c r="AU35" s="391">
        <f>TIME(G35,J35,0)</f>
        <v>0</v>
      </c>
      <c r="AV35" s="391">
        <f>TIME(L35,O35,0)</f>
        <v>0</v>
      </c>
      <c r="AW35" s="421">
        <f t="shared" ref="AW35" si="91">AV35-AU35</f>
        <v>0</v>
      </c>
      <c r="AX35" s="420" t="str">
        <f>IF($Q35=TIME(2,0,0),コード表!$B$3,IF($Q35=TIME(2,30,0),コード表!$B$4,IF($Q35=TIME(3,0,0),コード表!$B$5,IF($Q35=TIME(3,30,0),コード表!$B$6,IF($Q35=TIME(4,0,0),コード表!$B$7,IF($Q35=TIME(4,30,0),コード表!$B$8,IF($Q35=TIME(5,0,0),コード表!$B$9,IF($Q35=TIME(5,30,0),コード表!$B$10,IF($Q35=TIME(6,0,0),コード表!$B$11,IF($Q35=TIME(6,30,0),コード表!$B$12,IF($Q35=TIME(7,0,0),コード表!$B$13,IF($Q35=TIME(7,30,0),コード表!$B$14,IF($Q35=TIME(8,0,0),コード表!$B$15,IF($Q35=TIME(8,30,0),コード表!$B$16,IF($Q35=TIME(9,0,0),コード表!$B$17,IF($Q35=TIME(9,30,0),コード表!$B$18,IF($Q35=TIME(10,0,0),コード表!$B$19,IF($Q35=TIME(10,30,0),コード表!$B$20,IF($Q35=TIME(11,0,0),コード表!$B$21,IF($Q35=TIME(11,30,0),コード表!$B$22,IF($Q35=TIME(12,0,0),コード表!$B$23,IF($Q35=TIME(12,30,0),コード表!$B$24,IF($Q35=TIME(13,0,0),コード表!$B$25,IF($Q35=TIME(13,30,0),コード表!$B$26,IF($Q35=TIME(14,0,0),コード表!$B$27,IF($Q35=TIME(14,30,0),コード表!$B$28,IF($Q35=TIME(15,0,0),コード表!$B$29,IF($Q35=TIME(15,30,0),コード表!$B$30,IF($Q35=TIME(16,0,0),コード表!$B$31,IF($Q35=TIME(16,30,0),コード表!$B$32,IF($Q35=TIME(17,0,0),コード表!$B$33,IF($Q35=TIME(17,30,0),コード表!$B$34,IF($Q35=TIME(18,0,0),コード表!$B$35,"")))))))))))))))))))))))))))))))))</f>
        <v/>
      </c>
      <c r="AY35" s="420" t="str">
        <f>IF(S35="","",IF($Q35=TIME(2,0,0),コード表!$B$36,IF($Q35=TIME(2,30,0),コード表!$B$37,IF($Q35=TIME(3,0,0),コード表!$B$38,IF($Q35=TIME(3,30,0),コード表!$B$39,IF($Q35=TIME(4,0,0),コード表!$B$40,IF($Q35=TIME(4,30,0),コード表!$B$41,IF($Q35=TIME(5,0,0),コード表!$B$42,IF($Q35=TIME(5,30,0),コード表!$B$43,IF($Q35=TIME(6,0,0),コード表!$B$44,IF($Q35=TIME(6,30,0),コード表!$B$45,IF($Q35=TIME(7,0,0),コード表!$B$46,IF($Q35=TIME(7,30,0),コード表!$B$47,IF($Q35=TIME(8,0,0),コード表!$B$48,IF($Q35=TIME(8,30,0),コード表!$B$49,IF($Q35=TIME(9,0,0),コード表!$B$50,IF($Q35=TIME(9,30,0),コード表!$B$51,IF($Q35=TIME(10,0,0),コード表!$B$52,IF($Q35=TIME(10,30,0),コード表!$B$53,IF($Q35=TIME(11,0,0),コード表!$B$54,IF($Q35=TIME(11,30,0),コード表!$B$55,IF($Q35=TIME(12,0,0),コード表!$B$56,IF($Q35=TIME(12,30,0),コード表!$B$57,IF($Q35=TIME(13,0,0),コード表!$B$58,IF($Q35=TIME(13,30,0),コード表!$B$59,IF($Q35=TIME(14,0,0),コード表!$B$60,IF($Q35=TIME(14,30,0),コード表!$B$61,IF($Q35=TIME(15,0,0),コード表!$B$62,IF($Q35=TIME(15,30,0),コード表!$B$63,IF($Q35=TIME(16,0,0),コード表!$B$64,IF($Q35=TIME(16,30,0),コード表!$B$65,IF($Q35=TIME(17,0,0),コード表!$B$66,IF($Q35=TIME(17,30,0),コード表!$B$67,IF($Q35=TIME(18,0,0),コード表!$B$68))))))))))))))))))))))))))))))))))</f>
        <v/>
      </c>
      <c r="AZ35" s="420" t="str">
        <f>IF(U35="","",IF($Q35=TIME(2,0,0),コード表!$B$69,IF($Q35=TIME(2,30,0),コード表!$B$70,IF($Q35=TIME(3,0,0),コード表!$B$71,IF($Q35=TIME(3,30,0),コード表!$B$72,IF($Q35=TIME(4,0,0),コード表!$B$73,IF($Q35=TIME(4,30,0),コード表!$B$74,IF($Q35=TIME(5,0,0),コード表!$B$75,IF($Q35=TIME(5,30,0),コード表!$B$76,IF($Q35=TIME(6,0,0),コード表!$B$77,IF($Q35=TIME(6,30,0),コード表!$B$78,IF($Q35=TIME(7,0,0),コード表!$B$79,IF($Q35=TIME(7,30,0),コード表!$B$80,IF($Q35=TIME(8,0,0),コード表!$B$81,IF($Q35=TIME(8,30,0),コード表!$B$82,IF($Q35=TIME(9,0,0),コード表!$B$83,IF($Q35=TIME(9,30,0),コード表!$B$84,IF($Q35=TIME(10,0,0),コード表!$B$85,IF($Q35=TIME(10,30,0),コード表!$B$86,IF($Q35=TIME(11,0,0),コード表!$B$87,IF($Q35=TIME(11,30,0),コード表!$B$88,IF($Q35=TIME(12,0,0),コード表!$B$89,IF($Q35=TIME(12,30,0),コード表!$B$90,IF($Q35=TIME(13,0,0),コード表!$B$91,IF($Q35=TIME(13,30,0),コード表!$B$92,IF($Q35=TIME(14,0,0),コード表!$B$93,IF($Q35=TIME(14,30,0),コード表!$B$94,IF($Q35=TIME(15,0,0),コード表!$B$95,IF($Q35=TIME(15,30,0),コード表!$B$96,IF($Q35=TIME(16,0,0),コード表!$B$97,IF($Q35=TIME(16,30,0),コード表!$B$98,IF($Q35=TIME(17,0,0),コード表!$B$99,IF($Q35=TIME(17,30,0),コード表!$B$100,IF($Q35=TIME(18,0,0),コード表!$B$101))))))))))))))))))))))))))))))))))</f>
        <v/>
      </c>
      <c r="BA35" s="407" t="str">
        <f>IF(W35="","",IF($Q35=TIME(2,0,0),コード表!$B$102,IF($Q35=TIME(2,30,0),コード表!$B$103,IF($Q35=TIME(3,0,0),コード表!$B$104,IF($Q35=TIME(3,30,0),コード表!$B$105,IF($Q35=TIME(4,0,0),コード表!$B$106,IF($Q35=TIME(4,30,0),コード表!$B$107,IF($Q35=TIME(5,0,0),コード表!$B$108,IF($Q35=TIME(5,30,0),コード表!$B$109,IF($Q35=TIME(6,0,0),コード表!$B$110,IF($Q35=TIME(6,30,0),コード表!$B$111,IF($Q35=TIME(7,0,0),コード表!$B$112,IF($Q35=TIME(7,30,0),コード表!$B$113,IF($Q35=TIME(8,0,0),コード表!$B$114,IF($Q35=TIME(8,30,0),コード表!$B$115,IF($Q35=TIME(9,0,0),コード表!$B$116,IF($Q35=TIME(9,30,0),コード表!$B$117,IF($Q35=TIME(10,0,0),コード表!$B$118,IF($Q35=TIME(10,30,0),コード表!$B$119,IF($Q35=TIME(11,0,0),コード表!$B$120,IF($Q35=TIME(11,30,0),コード表!$B$121,IF($Q35=TIME(12,0,0),コード表!$B$122,IF($Q35=TIME(12,30,0),コード表!$B$123,IF($Q35=TIME(13,0,0),コード表!$B$124,IF($Q35=TIME(13,30,0),コード表!$B$125,IF($Q35=TIME(14,0,0),コード表!$B$126,IF($Q35=TIME(14,30,0),コード表!$B$127,IF($Q35=TIME(15,0,0),コード表!$B$128,IF($Q35=TIME(15,30,0),コード表!$B$129,IF($Q35=TIME(16,0,0),コード表!$B$130,IF($Q35=TIME(16,30,0),コード表!$B$131,IF($Q35=TIME(17,0,0),コード表!$B$132,IF($Q35=TIME(17,30,0),コード表!$B$133,IF($Q35=TIME(18,0,0),コード表!$B$134))))))))))))))))))))))))))))))))))</f>
        <v/>
      </c>
      <c r="BB35" s="408" t="str">
        <f>IF(Y35="","",Y35*コード表!$B$135)</f>
        <v/>
      </c>
      <c r="BF35" s="410">
        <f>DATE(請求書!$K$29,請求書!$Q$29,'実績記録 '!AE35)</f>
        <v>45850</v>
      </c>
      <c r="BG35" s="411">
        <f t="shared" si="42"/>
        <v>0</v>
      </c>
      <c r="BH35" s="419" t="str">
        <f>IF($AG35=TIME(2,0,0),コード表!$B$3,IF($AG35=TIME(2,30,0),コード表!$B$4,IF($AG35=TIME(3,0,0),コード表!$B$5,IF($AG35=TIME(3,30,0),コード表!$B$6,IF($AG35=TIME(4,0,0),コード表!$B$7,IF($AG35=TIME(4,30,0),コード表!$B$8,IF($AG35=TIME(5,0,0),コード表!$B$9,IF($AG35=TIME(5,30,0),コード表!$B$10,IF($AG35=TIME(6,0,0),コード表!$B$11,IF($AG35=TIME(6,30,0),コード表!$B$12,IF($AG35=TIME(7,0,0),コード表!$B$13,IF($AG35=TIME(7,30,0),コード表!$B$14,IF($AG35=TIME(8,0,0),コード表!$B$15,IF($AG35=TIME(8,30,0),コード表!$B$16,IF($AG35=TIME(9,0,0),コード表!$B$17,IF($AG35=TIME(9,30,0),コード表!$B$18,IF($AG35=TIME(10,0,0),コード表!$B$19,IF($AG35=TIME(10,30,0),コード表!$B$20,IF($AG35=TIME(11,0,0),コード表!$B$21,IF($AG35=TIME(11,30,0),コード表!$B$22,IF($AG35=TIME(12,0,0),コード表!$B$23,IF($AG35=TIME(12,30,0),コード表!$B$24,IF($AG35=TIME(13,0,0),コード表!$B$25,IF($AG35=TIME(13,30,0),コード表!$B$26,IF($AG35=TIME(14,0,0),コード表!$B$27,IF($AG35=TIME(14,30,0),コード表!$B$28,IF($AG35=TIME(15,0,0),コード表!$B$29,IF($AG35=TIME(15,30,0),コード表!$B$30,IF($AG35=TIME(16,0,0),コード表!$B$31,IF($AG35=TIME(16,30,0),コード表!$B$32,IF($AG35=TIME(17,0,0),コード表!$B$33,IF($AG35=TIME(17,30,0),コード表!$B$34,IF($AG35=TIME(18,0,0),コード表!$B$35,"")))))))))))))))))))))))))))))))))</f>
        <v/>
      </c>
      <c r="BI35" s="420" t="str">
        <f t="shared" si="52"/>
        <v/>
      </c>
      <c r="BJ35" s="420" t="str">
        <f>IF(BI35="","",IF($AG35=TIME(2,0,0),コード表!$B$36,IF($AG35=TIME(2,30,0),コード表!$B$37,IF($AG35=TIME(3,0,0),コード表!$B$38,IF($AG35=TIME(3,30,0),コード表!$B$39,IF($AG35=TIME(4,0,0),コード表!$B$40,IF($AG35=TIME(4,30,0),コード表!$B$41,IF($AG35=TIME(5,0,0),コード表!$B$42,IF($AG35=TIME(5,30,0),コード表!$B$43,IF($AG35=TIME(6,0,0),コード表!$B$44,IF($AG35=TIME(6,30,0),コード表!$B$45,IF($AG35=TIME(7,0,0),コード表!$B$46,IF($AG35=TIME(7,30,0),コード表!$B$47,IF($AG35=TIME(8,0,0),コード表!$B$48,IF($AG35=TIME(8,30,0),コード表!$B$49,IF($AG35=TIME(9,0,0),コード表!$B$50,IF($AG35=TIME(9,30,0),コード表!$B$51,IF($AG35=TIME(10,0,0),コード表!$B$52,IF($AG35=TIME(10,30,0),コード表!$B$53,IF($AG35=TIME(11,0,0),コード表!$B$54,IF($AG35=TIME(11,30,0),コード表!$B$55,IF($AG35=TIME(12,0,0),コード表!$B$56,IF($AG35=TIME(12,30,0),コード表!$B$57,IF($AG35=TIME(13,0,0),コード表!$B$58,IF($AG35=TIME(13,30,0),コード表!$B$59,IF($AG35=TIME(14,0,0),コード表!$B$60,IF($AG35=TIME(14,30,0),コード表!$B$61,IF($AG35=TIME(15,0,0),コード表!$B$62,IF($AG35=TIME(15,30,0),コード表!$B$63,IF($AG35=TIME(16,0,0),コード表!$B$64,IF($AG35=TIME(16,30,0),コード表!$B$65,IF($AG35=TIME(17,0,0),コード表!$B$66,IF($AG35=TIME(17,30,0),コード表!$B$67,IF($AG35=TIME(18,0,0),コード表!$B$68))))))))))))))))))))))))))))))))))</f>
        <v/>
      </c>
      <c r="BK35" s="420" t="str">
        <f t="shared" ref="BK35" si="92">IF(SUMIFS($AZ$13:$AZ$74,$AT$13:$AT$74,BF35)&gt;0,"〇","")</f>
        <v/>
      </c>
      <c r="BL35" s="420" t="str">
        <f>IF(BK35="","",IF($AG35=TIME(2,0,0),コード表!$B$69,IF($AG35=TIME(2,30,0),コード表!$B$70,IF($AG35=TIME(3,0,0),コード表!$B$71,IF($AG35=TIME(3,30,0),コード表!$B$72,IF($AG35=TIME(4,0,0),コード表!$B$73,IF($AG35=TIME(4,30,0),コード表!$B$74,IF($AG35=TIME(5,0,0),コード表!$B$75,IF($AG35=TIME(5,30,0),コード表!$B$76,IF($AG35=TIME(6,0,0),コード表!$B$77,IF($AG35=TIME(6,30,0),コード表!$B$78,IF($AG35=TIME(7,0,0),コード表!$B$79,IF($AG35=TIME(7,30,0),コード表!$B$80,IF($AG35=TIME(8,0,0),コード表!$B$81,IF($AG35=TIME(8,30,0),コード表!$B$82,IF($AG35=TIME(9,0,0),コード表!$B$83,IF($AG35=TIME(9,30,0),コード表!$B$84,IF($AG35=TIME(10,0,0),コード表!$B$85,IF($AG35=TIME(10,30,0),コード表!$B$86,IF($AG35=TIME(11,0,0),コード表!$B$87,IF($AG35=TIME(11,30,0),コード表!$B$88,IF($AG35=TIME(12,0,0),コード表!$B$89,IF($AG35=TIME(12,30,0),コード表!$B$90,IF($AG35=TIME(13,0,0),コード表!$B$91,IF($AG35=TIME(13,30,0),コード表!$B$92,IF($AG35=TIME(14,0,0),コード表!$B$93,IF($AG35=TIME(14,30,0),コード表!$B$94,IF($AG35=TIME(15,0,0),コード表!$B$95,IF($AG35=TIME(15,30,0),コード表!$B$96,IF($AG35=TIME(16,0,0),コード表!$B$97,IF($AG35=TIME(16,30,0),コード表!$B$98,IF($AG35=TIME(17,0,0),コード表!$B$99,IF($AG35=TIME(17,30,0),コード表!$B$100,IF($AG35=TIME(18,0,0),コード表!$B$101))))))))))))))))))))))))))))))))))</f>
        <v/>
      </c>
      <c r="BM35" s="407" t="str">
        <f t="shared" ref="BM35" si="93">IF(SUMIFS($BA$13:$BA$74,$AT$13:$AT$74,BF35)&gt;0,"〇","")</f>
        <v/>
      </c>
      <c r="BN35" s="407" t="str">
        <f>IF(BM35="","",IF($AG35=TIME(2,0,0),コード表!$B$102,IF($AG35=TIME(2,30,0),コード表!$B$103,IF($AG35=TIME(3,0,0),コード表!$B$104,IF($AG35=TIME(3,30,0),コード表!$B$105,IF($AG35=TIME(4,0,0),コード表!$B$106,IF($AG35=TIME(4,30,0),コード表!$B$107,IF($AG35=TIME(5,0,0),コード表!$B$108,IF($AG35=TIME(5,30,0),コード表!$B$109,IF($AG35=TIME(6,0,0),コード表!$B$110,IF($AG35=TIME(6,30,0),コード表!$B$111,IF($AG35=TIME(7,0,0),コード表!$B$112,IF($AG35=TIME(7,30,0),コード表!$B$113,IF($AG35=TIME(8,0,0),コード表!$B$114,IF($AG35=TIME(8,30,0),コード表!$B$115,IF($AG35=TIME(9,0,0),コード表!$B$116,IF($AG35=TIME(9,30,0),コード表!$B$117,IF($AG35=TIME(10,0,0),コード表!$B$118,IF($AG35=TIME(10,30,0),コード表!$B$119,IF($AG35=TIME(11,0,0),コード表!$B$120,IF($AG35=TIME(11,30,0),コード表!$B$121,IF($AG35=TIME(12,0,0),コード表!$B$122,IF($AG35=TIME(12,30,0),コード表!$B$123,IF($AG35=TIME(13,0,0),コード表!$B$124,IF($AG35=TIME(13,30,0),コード表!$B$125,IF($AG35=TIME(14,0,0),コード表!$B$126,IF($AG35=TIME(14,30,0),コード表!$B$127,IF($AG35=TIME(15,0,0),コード表!$B$128,IF($AG35=TIME(15,30,0),コード表!$B$129,IF($AG35=TIME(16,0,0),コード表!$B$130,IF($AG35=TIME(16,30,0),コード表!$B$131,IF($AG35=TIME(17,0,0),コード表!$B$132,IF($AG35=TIME(17,30,0),コード表!$B$133,IF($AG35=TIME(18,0,0),コード表!$B$134))))))))))))))))))))))))))))))))))</f>
        <v/>
      </c>
      <c r="BO35" s="408" t="str">
        <f t="shared" ref="BO35" si="94">IF(SUMIF($AT$13:$AT$74,BF35,$BB$13:$BB$74)=0,"",SUMIF($AT$13:$AT$74,BF35,$BB$13:$BB$74))</f>
        <v/>
      </c>
      <c r="BP35" s="419" t="str">
        <f t="shared" ref="BP35" si="95">IF(AND(BH35="",BJ35="",BL35="",BN35="",BO35=""),"",MAX(BH35+BJ35,BH35+BL35,BH35+BN35))</f>
        <v/>
      </c>
      <c r="BQ35" s="536" t="str">
        <f t="shared" si="29"/>
        <v/>
      </c>
      <c r="BV35" s="93"/>
      <c r="BW35" s="80"/>
    </row>
    <row r="36" spans="1:75" s="5" customFormat="1" ht="17.649999999999999" customHeight="1" thickTop="1" thickBot="1">
      <c r="A36" s="12"/>
      <c r="B36" s="16"/>
      <c r="C36" s="288"/>
      <c r="D36" s="289"/>
      <c r="E36" s="292"/>
      <c r="F36" s="293"/>
      <c r="G36" s="296"/>
      <c r="H36" s="297"/>
      <c r="I36" s="299"/>
      <c r="J36" s="301"/>
      <c r="K36" s="297"/>
      <c r="L36" s="301"/>
      <c r="M36" s="297"/>
      <c r="N36" s="299"/>
      <c r="O36" s="417"/>
      <c r="P36" s="418"/>
      <c r="Q36" s="394"/>
      <c r="R36" s="395"/>
      <c r="S36" s="378"/>
      <c r="T36" s="379"/>
      <c r="U36" s="382"/>
      <c r="V36" s="383"/>
      <c r="W36" s="382"/>
      <c r="X36" s="383"/>
      <c r="Y36" s="382"/>
      <c r="Z36" s="398"/>
      <c r="AA36" s="402"/>
      <c r="AB36" s="403"/>
      <c r="AC36" s="404"/>
      <c r="AD36" s="127"/>
      <c r="AE36" s="430"/>
      <c r="AF36" s="432"/>
      <c r="AG36" s="387"/>
      <c r="AH36" s="388"/>
      <c r="AI36" s="388"/>
      <c r="AJ36" s="389"/>
      <c r="AK36" s="374"/>
      <c r="AL36" s="374"/>
      <c r="AM36" s="374"/>
      <c r="AN36" s="374"/>
      <c r="AO36" s="375"/>
      <c r="AP36" s="128"/>
      <c r="AQ36" s="129"/>
      <c r="AR36" s="128"/>
      <c r="AT36" s="390"/>
      <c r="AU36" s="391"/>
      <c r="AV36" s="391"/>
      <c r="AW36" s="421"/>
      <c r="AX36" s="420"/>
      <c r="AY36" s="420"/>
      <c r="AZ36" s="420"/>
      <c r="BA36" s="407"/>
      <c r="BB36" s="408"/>
      <c r="BF36" s="410"/>
      <c r="BG36" s="411"/>
      <c r="BH36" s="419"/>
      <c r="BI36" s="420"/>
      <c r="BJ36" s="420"/>
      <c r="BK36" s="420"/>
      <c r="BL36" s="420"/>
      <c r="BM36" s="407"/>
      <c r="BN36" s="407"/>
      <c r="BO36" s="408"/>
      <c r="BP36" s="419"/>
      <c r="BQ36" s="536"/>
      <c r="BV36" s="93"/>
      <c r="BW36" s="80"/>
    </row>
    <row r="37" spans="1:75" s="5" customFormat="1" ht="17.649999999999999" customHeight="1" thickTop="1" thickBot="1">
      <c r="A37" s="12"/>
      <c r="B37" s="16"/>
      <c r="C37" s="288"/>
      <c r="D37" s="289"/>
      <c r="E37" s="290" t="str">
        <f>IF(C37="","",TEXT(AT37,"aaa"))</f>
        <v/>
      </c>
      <c r="F37" s="291"/>
      <c r="G37" s="294"/>
      <c r="H37" s="295"/>
      <c r="I37" s="412" t="s">
        <v>122</v>
      </c>
      <c r="J37" s="413"/>
      <c r="K37" s="414"/>
      <c r="L37" s="440"/>
      <c r="M37" s="441"/>
      <c r="N37" s="412" t="s">
        <v>122</v>
      </c>
      <c r="O37" s="415"/>
      <c r="P37" s="416"/>
      <c r="Q37" s="392" t="str">
        <f>IF(G37="","",IF(AW37&lt;TIME(2,0,0),TIME(2,0,0),IF(MINUTE(AW37)&lt;30,TIME(HOUR(AW37),30,0),TIME(HOUR(AW37)+1,0,0))))</f>
        <v/>
      </c>
      <c r="R37" s="393"/>
      <c r="S37" s="376"/>
      <c r="T37" s="377"/>
      <c r="U37" s="380"/>
      <c r="V37" s="381"/>
      <c r="W37" s="380"/>
      <c r="X37" s="381"/>
      <c r="Y37" s="396"/>
      <c r="Z37" s="397"/>
      <c r="AA37" s="399"/>
      <c r="AB37" s="400"/>
      <c r="AC37" s="401"/>
      <c r="AD37" s="127"/>
      <c r="AE37" s="429">
        <v>13</v>
      </c>
      <c r="AF37" s="431" t="str">
        <f t="shared" ca="1" si="12"/>
        <v>日</v>
      </c>
      <c r="AG37" s="384" t="str">
        <f t="shared" ref="AG37" si="96">IF(BG37=0,"",IF(BG37&lt;TIME(2,0,0),TIME(2,0,0),IF(MINUTE(BG37)&lt;30,TIME(HOUR(BG37),30,0),TIME(HOUR(BG37)+1,0,0))))</f>
        <v/>
      </c>
      <c r="AH37" s="385"/>
      <c r="AI37" s="385"/>
      <c r="AJ37" s="386"/>
      <c r="AK37" s="372" t="str">
        <f t="shared" ref="AK37" si="97">IF(AND(BH37="",BJ37="",BL37="",BN37="",BO37=""),"",MAX(BH37+BJ37+BO37,BH37+BL37+BO37,BH37+BN37+BO37))</f>
        <v/>
      </c>
      <c r="AL37" s="372"/>
      <c r="AM37" s="372"/>
      <c r="AN37" s="372"/>
      <c r="AO37" s="373"/>
      <c r="AP37" s="128"/>
      <c r="AQ37" s="129"/>
      <c r="AR37" s="128"/>
      <c r="AT37" s="390" t="e">
        <f>DATE(請求書!$K$29,請求書!$Q$29,'実績記録 '!C37)</f>
        <v>#NUM!</v>
      </c>
      <c r="AU37" s="391">
        <f>TIME(G37,J37,0)</f>
        <v>0</v>
      </c>
      <c r="AV37" s="391">
        <f>TIME(L37,O37,0)</f>
        <v>0</v>
      </c>
      <c r="AW37" s="421">
        <f t="shared" ref="AW37" si="98">AV37-AU37</f>
        <v>0</v>
      </c>
      <c r="AX37" s="420" t="str">
        <f>IF($Q37=TIME(2,0,0),コード表!$B$3,IF($Q37=TIME(2,30,0),コード表!$B$4,IF($Q37=TIME(3,0,0),コード表!$B$5,IF($Q37=TIME(3,30,0),コード表!$B$6,IF($Q37=TIME(4,0,0),コード表!$B$7,IF($Q37=TIME(4,30,0),コード表!$B$8,IF($Q37=TIME(5,0,0),コード表!$B$9,IF($Q37=TIME(5,30,0),コード表!$B$10,IF($Q37=TIME(6,0,0),コード表!$B$11,IF($Q37=TIME(6,30,0),コード表!$B$12,IF($Q37=TIME(7,0,0),コード表!$B$13,IF($Q37=TIME(7,30,0),コード表!$B$14,IF($Q37=TIME(8,0,0),コード表!$B$15,IF($Q37=TIME(8,30,0),コード表!$B$16,IF($Q37=TIME(9,0,0),コード表!$B$17,IF($Q37=TIME(9,30,0),コード表!$B$18,IF($Q37=TIME(10,0,0),コード表!$B$19,IF($Q37=TIME(10,30,0),コード表!$B$20,IF($Q37=TIME(11,0,0),コード表!$B$21,IF($Q37=TIME(11,30,0),コード表!$B$22,IF($Q37=TIME(12,0,0),コード表!$B$23,IF($Q37=TIME(12,30,0),コード表!$B$24,IF($Q37=TIME(13,0,0),コード表!$B$25,IF($Q37=TIME(13,30,0),コード表!$B$26,IF($Q37=TIME(14,0,0),コード表!$B$27,IF($Q37=TIME(14,30,0),コード表!$B$28,IF($Q37=TIME(15,0,0),コード表!$B$29,IF($Q37=TIME(15,30,0),コード表!$B$30,IF($Q37=TIME(16,0,0),コード表!$B$31,IF($Q37=TIME(16,30,0),コード表!$B$32,IF($Q37=TIME(17,0,0),コード表!$B$33,IF($Q37=TIME(17,30,0),コード表!$B$34,IF($Q37=TIME(18,0,0),コード表!$B$35,"")))))))))))))))))))))))))))))))))</f>
        <v/>
      </c>
      <c r="AY37" s="420" t="str">
        <f>IF(S37="","",IF($Q37=TIME(2,0,0),コード表!$B$36,IF($Q37=TIME(2,30,0),コード表!$B$37,IF($Q37=TIME(3,0,0),コード表!$B$38,IF($Q37=TIME(3,30,0),コード表!$B$39,IF($Q37=TIME(4,0,0),コード表!$B$40,IF($Q37=TIME(4,30,0),コード表!$B$41,IF($Q37=TIME(5,0,0),コード表!$B$42,IF($Q37=TIME(5,30,0),コード表!$B$43,IF($Q37=TIME(6,0,0),コード表!$B$44,IF($Q37=TIME(6,30,0),コード表!$B$45,IF($Q37=TIME(7,0,0),コード表!$B$46,IF($Q37=TIME(7,30,0),コード表!$B$47,IF($Q37=TIME(8,0,0),コード表!$B$48,IF($Q37=TIME(8,30,0),コード表!$B$49,IF($Q37=TIME(9,0,0),コード表!$B$50,IF($Q37=TIME(9,30,0),コード表!$B$51,IF($Q37=TIME(10,0,0),コード表!$B$52,IF($Q37=TIME(10,30,0),コード表!$B$53,IF($Q37=TIME(11,0,0),コード表!$B$54,IF($Q37=TIME(11,30,0),コード表!$B$55,IF($Q37=TIME(12,0,0),コード表!$B$56,IF($Q37=TIME(12,30,0),コード表!$B$57,IF($Q37=TIME(13,0,0),コード表!$B$58,IF($Q37=TIME(13,30,0),コード表!$B$59,IF($Q37=TIME(14,0,0),コード表!$B$60,IF($Q37=TIME(14,30,0),コード表!$B$61,IF($Q37=TIME(15,0,0),コード表!$B$62,IF($Q37=TIME(15,30,0),コード表!$B$63,IF($Q37=TIME(16,0,0),コード表!$B$64,IF($Q37=TIME(16,30,0),コード表!$B$65,IF($Q37=TIME(17,0,0),コード表!$B$66,IF($Q37=TIME(17,30,0),コード表!$B$67,IF($Q37=TIME(18,0,0),コード表!$B$68))))))))))))))))))))))))))))))))))</f>
        <v/>
      </c>
      <c r="AZ37" s="420" t="str">
        <f>IF(U37="","",IF($Q37=TIME(2,0,0),コード表!$B$69,IF($Q37=TIME(2,30,0),コード表!$B$70,IF($Q37=TIME(3,0,0),コード表!$B$71,IF($Q37=TIME(3,30,0),コード表!$B$72,IF($Q37=TIME(4,0,0),コード表!$B$73,IF($Q37=TIME(4,30,0),コード表!$B$74,IF($Q37=TIME(5,0,0),コード表!$B$75,IF($Q37=TIME(5,30,0),コード表!$B$76,IF($Q37=TIME(6,0,0),コード表!$B$77,IF($Q37=TIME(6,30,0),コード表!$B$78,IF($Q37=TIME(7,0,0),コード表!$B$79,IF($Q37=TIME(7,30,0),コード表!$B$80,IF($Q37=TIME(8,0,0),コード表!$B$81,IF($Q37=TIME(8,30,0),コード表!$B$82,IF($Q37=TIME(9,0,0),コード表!$B$83,IF($Q37=TIME(9,30,0),コード表!$B$84,IF($Q37=TIME(10,0,0),コード表!$B$85,IF($Q37=TIME(10,30,0),コード表!$B$86,IF($Q37=TIME(11,0,0),コード表!$B$87,IF($Q37=TIME(11,30,0),コード表!$B$88,IF($Q37=TIME(12,0,0),コード表!$B$89,IF($Q37=TIME(12,30,0),コード表!$B$90,IF($Q37=TIME(13,0,0),コード表!$B$91,IF($Q37=TIME(13,30,0),コード表!$B$92,IF($Q37=TIME(14,0,0),コード表!$B$93,IF($Q37=TIME(14,30,0),コード表!$B$94,IF($Q37=TIME(15,0,0),コード表!$B$95,IF($Q37=TIME(15,30,0),コード表!$B$96,IF($Q37=TIME(16,0,0),コード表!$B$97,IF($Q37=TIME(16,30,0),コード表!$B$98,IF($Q37=TIME(17,0,0),コード表!$B$99,IF($Q37=TIME(17,30,0),コード表!$B$100,IF($Q37=TIME(18,0,0),コード表!$B$101))))))))))))))))))))))))))))))))))</f>
        <v/>
      </c>
      <c r="BA37" s="407" t="str">
        <f>IF(W37="","",IF($Q37=TIME(2,0,0),コード表!$B$102,IF($Q37=TIME(2,30,0),コード表!$B$103,IF($Q37=TIME(3,0,0),コード表!$B$104,IF($Q37=TIME(3,30,0),コード表!$B$105,IF($Q37=TIME(4,0,0),コード表!$B$106,IF($Q37=TIME(4,30,0),コード表!$B$107,IF($Q37=TIME(5,0,0),コード表!$B$108,IF($Q37=TIME(5,30,0),コード表!$B$109,IF($Q37=TIME(6,0,0),コード表!$B$110,IF($Q37=TIME(6,30,0),コード表!$B$111,IF($Q37=TIME(7,0,0),コード表!$B$112,IF($Q37=TIME(7,30,0),コード表!$B$113,IF($Q37=TIME(8,0,0),コード表!$B$114,IF($Q37=TIME(8,30,0),コード表!$B$115,IF($Q37=TIME(9,0,0),コード表!$B$116,IF($Q37=TIME(9,30,0),コード表!$B$117,IF($Q37=TIME(10,0,0),コード表!$B$118,IF($Q37=TIME(10,30,0),コード表!$B$119,IF($Q37=TIME(11,0,0),コード表!$B$120,IF($Q37=TIME(11,30,0),コード表!$B$121,IF($Q37=TIME(12,0,0),コード表!$B$122,IF($Q37=TIME(12,30,0),コード表!$B$123,IF($Q37=TIME(13,0,0),コード表!$B$124,IF($Q37=TIME(13,30,0),コード表!$B$125,IF($Q37=TIME(14,0,0),コード表!$B$126,IF($Q37=TIME(14,30,0),コード表!$B$127,IF($Q37=TIME(15,0,0),コード表!$B$128,IF($Q37=TIME(15,30,0),コード表!$B$129,IF($Q37=TIME(16,0,0),コード表!$B$130,IF($Q37=TIME(16,30,0),コード表!$B$131,IF($Q37=TIME(17,0,0),コード表!$B$132,IF($Q37=TIME(17,30,0),コード表!$B$133,IF($Q37=TIME(18,0,0),コード表!$B$134))))))))))))))))))))))))))))))))))</f>
        <v/>
      </c>
      <c r="BB37" s="408" t="str">
        <f>IF(Y37="","",Y37*コード表!$B$135)</f>
        <v/>
      </c>
      <c r="BF37" s="410">
        <f>DATE(請求書!$K$29,請求書!$Q$29,'実績記録 '!AE37)</f>
        <v>45851</v>
      </c>
      <c r="BG37" s="411">
        <f t="shared" ref="BG37" si="99">SUMIF($AT$13:$AT$74,BF37,$AW$13:$AW$74)</f>
        <v>0</v>
      </c>
      <c r="BH37" s="419" t="str">
        <f>IF($AG37=TIME(2,0,0),コード表!$B$3,IF($AG37=TIME(2,30,0),コード表!$B$4,IF($AG37=TIME(3,0,0),コード表!$B$5,IF($AG37=TIME(3,30,0),コード表!$B$6,IF($AG37=TIME(4,0,0),コード表!$B$7,IF($AG37=TIME(4,30,0),コード表!$B$8,IF($AG37=TIME(5,0,0),コード表!$B$9,IF($AG37=TIME(5,30,0),コード表!$B$10,IF($AG37=TIME(6,0,0),コード表!$B$11,IF($AG37=TIME(6,30,0),コード表!$B$12,IF($AG37=TIME(7,0,0),コード表!$B$13,IF($AG37=TIME(7,30,0),コード表!$B$14,IF($AG37=TIME(8,0,0),コード表!$B$15,IF($AG37=TIME(8,30,0),コード表!$B$16,IF($AG37=TIME(9,0,0),コード表!$B$17,IF($AG37=TIME(9,30,0),コード表!$B$18,IF($AG37=TIME(10,0,0),コード表!$B$19,IF($AG37=TIME(10,30,0),コード表!$B$20,IF($AG37=TIME(11,0,0),コード表!$B$21,IF($AG37=TIME(11,30,0),コード表!$B$22,IF($AG37=TIME(12,0,0),コード表!$B$23,IF($AG37=TIME(12,30,0),コード表!$B$24,IF($AG37=TIME(13,0,0),コード表!$B$25,IF($AG37=TIME(13,30,0),コード表!$B$26,IF($AG37=TIME(14,0,0),コード表!$B$27,IF($AG37=TIME(14,30,0),コード表!$B$28,IF($AG37=TIME(15,0,0),コード表!$B$29,IF($AG37=TIME(15,30,0),コード表!$B$30,IF($AG37=TIME(16,0,0),コード表!$B$31,IF($AG37=TIME(16,30,0),コード表!$B$32,IF($AG37=TIME(17,0,0),コード表!$B$33,IF($AG37=TIME(17,30,0),コード表!$B$34,IF($AG37=TIME(18,0,0),コード表!$B$35,"")))))))))))))))))))))))))))))))))</f>
        <v/>
      </c>
      <c r="BI37" s="420" t="str">
        <f t="shared" si="60"/>
        <v/>
      </c>
      <c r="BJ37" s="420" t="str">
        <f>IF(BI37="","",IF($AG37=TIME(2,0,0),コード表!$B$36,IF($AG37=TIME(2,30,0),コード表!$B$37,IF($AG37=TIME(3,0,0),コード表!$B$38,IF($AG37=TIME(3,30,0),コード表!$B$39,IF($AG37=TIME(4,0,0),コード表!$B$40,IF($AG37=TIME(4,30,0),コード表!$B$41,IF($AG37=TIME(5,0,0),コード表!$B$42,IF($AG37=TIME(5,30,0),コード表!$B$43,IF($AG37=TIME(6,0,0),コード表!$B$44,IF($AG37=TIME(6,30,0),コード表!$B$45,IF($AG37=TIME(7,0,0),コード表!$B$46,IF($AG37=TIME(7,30,0),コード表!$B$47,IF($AG37=TIME(8,0,0),コード表!$B$48,IF($AG37=TIME(8,30,0),コード表!$B$49,IF($AG37=TIME(9,0,0),コード表!$B$50,IF($AG37=TIME(9,30,0),コード表!$B$51,IF($AG37=TIME(10,0,0),コード表!$B$52,IF($AG37=TIME(10,30,0),コード表!$B$53,IF($AG37=TIME(11,0,0),コード表!$B$54,IF($AG37=TIME(11,30,0),コード表!$B$55,IF($AG37=TIME(12,0,0),コード表!$B$56,IF($AG37=TIME(12,30,0),コード表!$B$57,IF($AG37=TIME(13,0,0),コード表!$B$58,IF($AG37=TIME(13,30,0),コード表!$B$59,IF($AG37=TIME(14,0,0),コード表!$B$60,IF($AG37=TIME(14,30,0),コード表!$B$61,IF($AG37=TIME(15,0,0),コード表!$B$62,IF($AG37=TIME(15,30,0),コード表!$B$63,IF($AG37=TIME(16,0,0),コード表!$B$64,IF($AG37=TIME(16,30,0),コード表!$B$65,IF($AG37=TIME(17,0,0),コード表!$B$66,IF($AG37=TIME(17,30,0),コード表!$B$67,IF($AG37=TIME(18,0,0),コード表!$B$68))))))))))))))))))))))))))))))))))</f>
        <v/>
      </c>
      <c r="BK37" s="420" t="str">
        <f t="shared" ref="BK37" si="100">IF(SUMIFS($AZ$13:$AZ$74,$AT$13:$AT$74,BF37)&gt;0,"〇","")</f>
        <v/>
      </c>
      <c r="BL37" s="420" t="str">
        <f>IF(BK37="","",IF($AG37=TIME(2,0,0),コード表!$B$69,IF($AG37=TIME(2,30,0),コード表!$B$70,IF($AG37=TIME(3,0,0),コード表!$B$71,IF($AG37=TIME(3,30,0),コード表!$B$72,IF($AG37=TIME(4,0,0),コード表!$B$73,IF($AG37=TIME(4,30,0),コード表!$B$74,IF($AG37=TIME(5,0,0),コード表!$B$75,IF($AG37=TIME(5,30,0),コード表!$B$76,IF($AG37=TIME(6,0,0),コード表!$B$77,IF($AG37=TIME(6,30,0),コード表!$B$78,IF($AG37=TIME(7,0,0),コード表!$B$79,IF($AG37=TIME(7,30,0),コード表!$B$80,IF($AG37=TIME(8,0,0),コード表!$B$81,IF($AG37=TIME(8,30,0),コード表!$B$82,IF($AG37=TIME(9,0,0),コード表!$B$83,IF($AG37=TIME(9,30,0),コード表!$B$84,IF($AG37=TIME(10,0,0),コード表!$B$85,IF($AG37=TIME(10,30,0),コード表!$B$86,IF($AG37=TIME(11,0,0),コード表!$B$87,IF($AG37=TIME(11,30,0),コード表!$B$88,IF($AG37=TIME(12,0,0),コード表!$B$89,IF($AG37=TIME(12,30,0),コード表!$B$90,IF($AG37=TIME(13,0,0),コード表!$B$91,IF($AG37=TIME(13,30,0),コード表!$B$92,IF($AG37=TIME(14,0,0),コード表!$B$93,IF($AG37=TIME(14,30,0),コード表!$B$94,IF($AG37=TIME(15,0,0),コード表!$B$95,IF($AG37=TIME(15,30,0),コード表!$B$96,IF($AG37=TIME(16,0,0),コード表!$B$97,IF($AG37=TIME(16,30,0),コード表!$B$98,IF($AG37=TIME(17,0,0),コード表!$B$99,IF($AG37=TIME(17,30,0),コード表!$B$100,IF($AG37=TIME(18,0,0),コード表!$B$101))))))))))))))))))))))))))))))))))</f>
        <v/>
      </c>
      <c r="BM37" s="407" t="str">
        <f t="shared" ref="BM37" si="101">IF(SUMIFS($BA$13:$BA$74,$AT$13:$AT$74,BF37)&gt;0,"〇","")</f>
        <v/>
      </c>
      <c r="BN37" s="407" t="str">
        <f>IF(BM37="","",IF($AG37=TIME(2,0,0),コード表!$B$102,IF($AG37=TIME(2,30,0),コード表!$B$103,IF($AG37=TIME(3,0,0),コード表!$B$104,IF($AG37=TIME(3,30,0),コード表!$B$105,IF($AG37=TIME(4,0,0),コード表!$B$106,IF($AG37=TIME(4,30,0),コード表!$B$107,IF($AG37=TIME(5,0,0),コード表!$B$108,IF($AG37=TIME(5,30,0),コード表!$B$109,IF($AG37=TIME(6,0,0),コード表!$B$110,IF($AG37=TIME(6,30,0),コード表!$B$111,IF($AG37=TIME(7,0,0),コード表!$B$112,IF($AG37=TIME(7,30,0),コード表!$B$113,IF($AG37=TIME(8,0,0),コード表!$B$114,IF($AG37=TIME(8,30,0),コード表!$B$115,IF($AG37=TIME(9,0,0),コード表!$B$116,IF($AG37=TIME(9,30,0),コード表!$B$117,IF($AG37=TIME(10,0,0),コード表!$B$118,IF($AG37=TIME(10,30,0),コード表!$B$119,IF($AG37=TIME(11,0,0),コード表!$B$120,IF($AG37=TIME(11,30,0),コード表!$B$121,IF($AG37=TIME(12,0,0),コード表!$B$122,IF($AG37=TIME(12,30,0),コード表!$B$123,IF($AG37=TIME(13,0,0),コード表!$B$124,IF($AG37=TIME(13,30,0),コード表!$B$125,IF($AG37=TIME(14,0,0),コード表!$B$126,IF($AG37=TIME(14,30,0),コード表!$B$127,IF($AG37=TIME(15,0,0),コード表!$B$128,IF($AG37=TIME(15,30,0),コード表!$B$129,IF($AG37=TIME(16,0,0),コード表!$B$130,IF($AG37=TIME(16,30,0),コード表!$B$131,IF($AG37=TIME(17,0,0),コード表!$B$132,IF($AG37=TIME(17,30,0),コード表!$B$133,IF($AG37=TIME(18,0,0),コード表!$B$134))))))))))))))))))))))))))))))))))</f>
        <v/>
      </c>
      <c r="BO37" s="408" t="str">
        <f t="shared" ref="BO37" si="102">IF(SUMIF($AT$13:$AT$74,BF37,$BB$13:$BB$74)=0,"",SUMIF($AT$13:$AT$74,BF37,$BB$13:$BB$74))</f>
        <v/>
      </c>
      <c r="BP37" s="419" t="str">
        <f t="shared" ref="BP37" si="103">IF(AND(BH37="",BJ37="",BL37="",BN37="",BO37=""),"",MAX(BH37+BJ37,BH37+BL37,BH37+BN37))</f>
        <v/>
      </c>
      <c r="BQ37" s="536" t="str">
        <f t="shared" si="29"/>
        <v/>
      </c>
      <c r="BV37" s="93"/>
      <c r="BW37" s="80"/>
    </row>
    <row r="38" spans="1:75" s="5" customFormat="1" ht="17.649999999999999" customHeight="1" thickTop="1" thickBot="1">
      <c r="A38" s="12"/>
      <c r="B38" s="16"/>
      <c r="C38" s="288"/>
      <c r="D38" s="289"/>
      <c r="E38" s="292"/>
      <c r="F38" s="293"/>
      <c r="G38" s="296"/>
      <c r="H38" s="297"/>
      <c r="I38" s="299"/>
      <c r="J38" s="301"/>
      <c r="K38" s="297"/>
      <c r="L38" s="301"/>
      <c r="M38" s="297"/>
      <c r="N38" s="299"/>
      <c r="O38" s="417"/>
      <c r="P38" s="418"/>
      <c r="Q38" s="394"/>
      <c r="R38" s="395"/>
      <c r="S38" s="378"/>
      <c r="T38" s="379"/>
      <c r="U38" s="382"/>
      <c r="V38" s="383"/>
      <c r="W38" s="382"/>
      <c r="X38" s="383"/>
      <c r="Y38" s="382"/>
      <c r="Z38" s="398"/>
      <c r="AA38" s="402"/>
      <c r="AB38" s="403"/>
      <c r="AC38" s="404"/>
      <c r="AD38" s="127"/>
      <c r="AE38" s="430"/>
      <c r="AF38" s="432"/>
      <c r="AG38" s="387"/>
      <c r="AH38" s="388"/>
      <c r="AI38" s="388"/>
      <c r="AJ38" s="389"/>
      <c r="AK38" s="374"/>
      <c r="AL38" s="374"/>
      <c r="AM38" s="374"/>
      <c r="AN38" s="374"/>
      <c r="AO38" s="375"/>
      <c r="AP38" s="128"/>
      <c r="AQ38" s="129"/>
      <c r="AR38" s="128"/>
      <c r="AT38" s="390"/>
      <c r="AU38" s="391"/>
      <c r="AV38" s="391"/>
      <c r="AW38" s="421"/>
      <c r="AX38" s="420"/>
      <c r="AY38" s="420"/>
      <c r="AZ38" s="420"/>
      <c r="BA38" s="407"/>
      <c r="BB38" s="408"/>
      <c r="BF38" s="410"/>
      <c r="BG38" s="411"/>
      <c r="BH38" s="419"/>
      <c r="BI38" s="420"/>
      <c r="BJ38" s="420"/>
      <c r="BK38" s="420"/>
      <c r="BL38" s="420"/>
      <c r="BM38" s="407"/>
      <c r="BN38" s="407"/>
      <c r="BO38" s="408"/>
      <c r="BP38" s="419"/>
      <c r="BQ38" s="536"/>
      <c r="BV38" s="93"/>
      <c r="BW38" s="80"/>
    </row>
    <row r="39" spans="1:75" s="5" customFormat="1" ht="17.649999999999999" customHeight="1" thickTop="1" thickBot="1">
      <c r="A39" s="12"/>
      <c r="B39" s="16"/>
      <c r="C39" s="288"/>
      <c r="D39" s="289"/>
      <c r="E39" s="290" t="str">
        <f>IF(C39="","",TEXT(AT39,"aaa"))</f>
        <v/>
      </c>
      <c r="F39" s="291"/>
      <c r="G39" s="294"/>
      <c r="H39" s="295"/>
      <c r="I39" s="412" t="s">
        <v>122</v>
      </c>
      <c r="J39" s="413"/>
      <c r="K39" s="414"/>
      <c r="L39" s="440"/>
      <c r="M39" s="441"/>
      <c r="N39" s="412" t="s">
        <v>122</v>
      </c>
      <c r="O39" s="415"/>
      <c r="P39" s="416"/>
      <c r="Q39" s="392" t="str">
        <f>IF(G39="","",IF(AW39&lt;TIME(2,0,0),TIME(2,0,0),IF(MINUTE(AW39)&lt;30,TIME(HOUR(AW39),30,0),TIME(HOUR(AW39)+1,0,0))))</f>
        <v/>
      </c>
      <c r="R39" s="393"/>
      <c r="S39" s="442"/>
      <c r="T39" s="443"/>
      <c r="U39" s="396"/>
      <c r="V39" s="444"/>
      <c r="W39" s="380"/>
      <c r="X39" s="381"/>
      <c r="Y39" s="396"/>
      <c r="Z39" s="397"/>
      <c r="AA39" s="399"/>
      <c r="AB39" s="400"/>
      <c r="AC39" s="401"/>
      <c r="AD39" s="127"/>
      <c r="AE39" s="429">
        <v>14</v>
      </c>
      <c r="AF39" s="431" t="str">
        <f t="shared" ca="1" si="12"/>
        <v>月</v>
      </c>
      <c r="AG39" s="384" t="str">
        <f t="shared" ref="AG39" si="104">IF(BG39=0,"",IF(BG39&lt;TIME(2,0,0),TIME(2,0,0),IF(MINUTE(BG39)&lt;30,TIME(HOUR(BG39),30,0),TIME(HOUR(BG39)+1,0,0))))</f>
        <v/>
      </c>
      <c r="AH39" s="385"/>
      <c r="AI39" s="385"/>
      <c r="AJ39" s="386"/>
      <c r="AK39" s="372" t="str">
        <f t="shared" ref="AK39" si="105">IF(AND(BH39="",BJ39="",BL39="",BN39="",BO39=""),"",MAX(BH39+BJ39+BO39,BH39+BL39+BO39,BH39+BN39+BO39))</f>
        <v/>
      </c>
      <c r="AL39" s="372"/>
      <c r="AM39" s="372"/>
      <c r="AN39" s="372"/>
      <c r="AO39" s="373"/>
      <c r="AP39" s="128"/>
      <c r="AQ39" s="129"/>
      <c r="AR39" s="128"/>
      <c r="AT39" s="390" t="e">
        <f>DATE(請求書!$K$29,請求書!$Q$29,'実績記録 '!C39)</f>
        <v>#NUM!</v>
      </c>
      <c r="AU39" s="391">
        <f>TIME(G39,J39,0)</f>
        <v>0</v>
      </c>
      <c r="AV39" s="391">
        <f>TIME(L39,O39,0)</f>
        <v>0</v>
      </c>
      <c r="AW39" s="421">
        <f t="shared" ref="AW39" si="106">AV39-AU39</f>
        <v>0</v>
      </c>
      <c r="AX39" s="420" t="str">
        <f>IF($Q39=TIME(2,0,0),コード表!$B$3,IF($Q39=TIME(2,30,0),コード表!$B$4,IF($Q39=TIME(3,0,0),コード表!$B$5,IF($Q39=TIME(3,30,0),コード表!$B$6,IF($Q39=TIME(4,0,0),コード表!$B$7,IF($Q39=TIME(4,30,0),コード表!$B$8,IF($Q39=TIME(5,0,0),コード表!$B$9,IF($Q39=TIME(5,30,0),コード表!$B$10,IF($Q39=TIME(6,0,0),コード表!$B$11,IF($Q39=TIME(6,30,0),コード表!$B$12,IF($Q39=TIME(7,0,0),コード表!$B$13,IF($Q39=TIME(7,30,0),コード表!$B$14,IF($Q39=TIME(8,0,0),コード表!$B$15,IF($Q39=TIME(8,30,0),コード表!$B$16,IF($Q39=TIME(9,0,0),コード表!$B$17,IF($Q39=TIME(9,30,0),コード表!$B$18,IF($Q39=TIME(10,0,0),コード表!$B$19,IF($Q39=TIME(10,30,0),コード表!$B$20,IF($Q39=TIME(11,0,0),コード表!$B$21,IF($Q39=TIME(11,30,0),コード表!$B$22,IF($Q39=TIME(12,0,0),コード表!$B$23,IF($Q39=TIME(12,30,0),コード表!$B$24,IF($Q39=TIME(13,0,0),コード表!$B$25,IF($Q39=TIME(13,30,0),コード表!$B$26,IF($Q39=TIME(14,0,0),コード表!$B$27,IF($Q39=TIME(14,30,0),コード表!$B$28,IF($Q39=TIME(15,0,0),コード表!$B$29,IF($Q39=TIME(15,30,0),コード表!$B$30,IF($Q39=TIME(16,0,0),コード表!$B$31,IF($Q39=TIME(16,30,0),コード表!$B$32,IF($Q39=TIME(17,0,0),コード表!$B$33,IF($Q39=TIME(17,30,0),コード表!$B$34,IF($Q39=TIME(18,0,0),コード表!$B$35,"")))))))))))))))))))))))))))))))))</f>
        <v/>
      </c>
      <c r="AY39" s="420" t="str">
        <f>IF(S39="","",IF($Q39=TIME(2,0,0),コード表!$B$36,IF($Q39=TIME(2,30,0),コード表!$B$37,IF($Q39=TIME(3,0,0),コード表!$B$38,IF($Q39=TIME(3,30,0),コード表!$B$39,IF($Q39=TIME(4,0,0),コード表!$B$40,IF($Q39=TIME(4,30,0),コード表!$B$41,IF($Q39=TIME(5,0,0),コード表!$B$42,IF($Q39=TIME(5,30,0),コード表!$B$43,IF($Q39=TIME(6,0,0),コード表!$B$44,IF($Q39=TIME(6,30,0),コード表!$B$45,IF($Q39=TIME(7,0,0),コード表!$B$46,IF($Q39=TIME(7,30,0),コード表!$B$47,IF($Q39=TIME(8,0,0),コード表!$B$48,IF($Q39=TIME(8,30,0),コード表!$B$49,IF($Q39=TIME(9,0,0),コード表!$B$50,IF($Q39=TIME(9,30,0),コード表!$B$51,IF($Q39=TIME(10,0,0),コード表!$B$52,IF($Q39=TIME(10,30,0),コード表!$B$53,IF($Q39=TIME(11,0,0),コード表!$B$54,IF($Q39=TIME(11,30,0),コード表!$B$55,IF($Q39=TIME(12,0,0),コード表!$B$56,IF($Q39=TIME(12,30,0),コード表!$B$57,IF($Q39=TIME(13,0,0),コード表!$B$58,IF($Q39=TIME(13,30,0),コード表!$B$59,IF($Q39=TIME(14,0,0),コード表!$B$60,IF($Q39=TIME(14,30,0),コード表!$B$61,IF($Q39=TIME(15,0,0),コード表!$B$62,IF($Q39=TIME(15,30,0),コード表!$B$63,IF($Q39=TIME(16,0,0),コード表!$B$64,IF($Q39=TIME(16,30,0),コード表!$B$65,IF($Q39=TIME(17,0,0),コード表!$B$66,IF($Q39=TIME(17,30,0),コード表!$B$67,IF($Q39=TIME(18,0,0),コード表!$B$68))))))))))))))))))))))))))))))))))</f>
        <v/>
      </c>
      <c r="AZ39" s="420" t="str">
        <f>IF(U39="","",IF($Q39=TIME(2,0,0),コード表!$B$69,IF($Q39=TIME(2,30,0),コード表!$B$70,IF($Q39=TIME(3,0,0),コード表!$B$71,IF($Q39=TIME(3,30,0),コード表!$B$72,IF($Q39=TIME(4,0,0),コード表!$B$73,IF($Q39=TIME(4,30,0),コード表!$B$74,IF($Q39=TIME(5,0,0),コード表!$B$75,IF($Q39=TIME(5,30,0),コード表!$B$76,IF($Q39=TIME(6,0,0),コード表!$B$77,IF($Q39=TIME(6,30,0),コード表!$B$78,IF($Q39=TIME(7,0,0),コード表!$B$79,IF($Q39=TIME(7,30,0),コード表!$B$80,IF($Q39=TIME(8,0,0),コード表!$B$81,IF($Q39=TIME(8,30,0),コード表!$B$82,IF($Q39=TIME(9,0,0),コード表!$B$83,IF($Q39=TIME(9,30,0),コード表!$B$84,IF($Q39=TIME(10,0,0),コード表!$B$85,IF($Q39=TIME(10,30,0),コード表!$B$86,IF($Q39=TIME(11,0,0),コード表!$B$87,IF($Q39=TIME(11,30,0),コード表!$B$88,IF($Q39=TIME(12,0,0),コード表!$B$89,IF($Q39=TIME(12,30,0),コード表!$B$90,IF($Q39=TIME(13,0,0),コード表!$B$91,IF($Q39=TIME(13,30,0),コード表!$B$92,IF($Q39=TIME(14,0,0),コード表!$B$93,IF($Q39=TIME(14,30,0),コード表!$B$94,IF($Q39=TIME(15,0,0),コード表!$B$95,IF($Q39=TIME(15,30,0),コード表!$B$96,IF($Q39=TIME(16,0,0),コード表!$B$97,IF($Q39=TIME(16,30,0),コード表!$B$98,IF($Q39=TIME(17,0,0),コード表!$B$99,IF($Q39=TIME(17,30,0),コード表!$B$100,IF($Q39=TIME(18,0,0),コード表!$B$101))))))))))))))))))))))))))))))))))</f>
        <v/>
      </c>
      <c r="BA39" s="407" t="str">
        <f>IF(W39="","",IF($Q39=TIME(2,0,0),コード表!$B$102,IF($Q39=TIME(2,30,0),コード表!$B$103,IF($Q39=TIME(3,0,0),コード表!$B$104,IF($Q39=TIME(3,30,0),コード表!$B$105,IF($Q39=TIME(4,0,0),コード表!$B$106,IF($Q39=TIME(4,30,0),コード表!$B$107,IF($Q39=TIME(5,0,0),コード表!$B$108,IF($Q39=TIME(5,30,0),コード表!$B$109,IF($Q39=TIME(6,0,0),コード表!$B$110,IF($Q39=TIME(6,30,0),コード表!$B$111,IF($Q39=TIME(7,0,0),コード表!$B$112,IF($Q39=TIME(7,30,0),コード表!$B$113,IF($Q39=TIME(8,0,0),コード表!$B$114,IF($Q39=TIME(8,30,0),コード表!$B$115,IF($Q39=TIME(9,0,0),コード表!$B$116,IF($Q39=TIME(9,30,0),コード表!$B$117,IF($Q39=TIME(10,0,0),コード表!$B$118,IF($Q39=TIME(10,30,0),コード表!$B$119,IF($Q39=TIME(11,0,0),コード表!$B$120,IF($Q39=TIME(11,30,0),コード表!$B$121,IF($Q39=TIME(12,0,0),コード表!$B$122,IF($Q39=TIME(12,30,0),コード表!$B$123,IF($Q39=TIME(13,0,0),コード表!$B$124,IF($Q39=TIME(13,30,0),コード表!$B$125,IF($Q39=TIME(14,0,0),コード表!$B$126,IF($Q39=TIME(14,30,0),コード表!$B$127,IF($Q39=TIME(15,0,0),コード表!$B$128,IF($Q39=TIME(15,30,0),コード表!$B$129,IF($Q39=TIME(16,0,0),コード表!$B$130,IF($Q39=TIME(16,30,0),コード表!$B$131,IF($Q39=TIME(17,0,0),コード表!$B$132,IF($Q39=TIME(17,30,0),コード表!$B$133,IF($Q39=TIME(18,0,0),コード表!$B$134))))))))))))))))))))))))))))))))))</f>
        <v/>
      </c>
      <c r="BB39" s="408" t="str">
        <f>IF(Y39="","",Y39*コード表!$B$135)</f>
        <v/>
      </c>
      <c r="BF39" s="410">
        <f>DATE(請求書!$K$29,請求書!$Q$29,'実績記録 '!AE39)</f>
        <v>45852</v>
      </c>
      <c r="BG39" s="411">
        <f t="shared" si="33"/>
        <v>0</v>
      </c>
      <c r="BH39" s="419" t="str">
        <f>IF($AG39=TIME(2,0,0),コード表!$B$3,IF($AG39=TIME(2,30,0),コード表!$B$4,IF($AG39=TIME(3,0,0),コード表!$B$5,IF($AG39=TIME(3,30,0),コード表!$B$6,IF($AG39=TIME(4,0,0),コード表!$B$7,IF($AG39=TIME(4,30,0),コード表!$B$8,IF($AG39=TIME(5,0,0),コード表!$B$9,IF($AG39=TIME(5,30,0),コード表!$B$10,IF($AG39=TIME(6,0,0),コード表!$B$11,IF($AG39=TIME(6,30,0),コード表!$B$12,IF($AG39=TIME(7,0,0),コード表!$B$13,IF($AG39=TIME(7,30,0),コード表!$B$14,IF($AG39=TIME(8,0,0),コード表!$B$15,IF($AG39=TIME(8,30,0),コード表!$B$16,IF($AG39=TIME(9,0,0),コード表!$B$17,IF($AG39=TIME(9,30,0),コード表!$B$18,IF($AG39=TIME(10,0,0),コード表!$B$19,IF($AG39=TIME(10,30,0),コード表!$B$20,IF($AG39=TIME(11,0,0),コード表!$B$21,IF($AG39=TIME(11,30,0),コード表!$B$22,IF($AG39=TIME(12,0,0),コード表!$B$23,IF($AG39=TIME(12,30,0),コード表!$B$24,IF($AG39=TIME(13,0,0),コード表!$B$25,IF($AG39=TIME(13,30,0),コード表!$B$26,IF($AG39=TIME(14,0,0),コード表!$B$27,IF($AG39=TIME(14,30,0),コード表!$B$28,IF($AG39=TIME(15,0,0),コード表!$B$29,IF($AG39=TIME(15,30,0),コード表!$B$30,IF($AG39=TIME(16,0,0),コード表!$B$31,IF($AG39=TIME(16,30,0),コード表!$B$32,IF($AG39=TIME(17,0,0),コード表!$B$33,IF($AG39=TIME(17,30,0),コード表!$B$34,IF($AG39=TIME(18,0,0),コード表!$B$35,"")))))))))))))))))))))))))))))))))</f>
        <v/>
      </c>
      <c r="BI39" s="420" t="str">
        <f t="shared" si="68"/>
        <v/>
      </c>
      <c r="BJ39" s="420" t="str">
        <f>IF(BI39="","",IF($AG39=TIME(2,0,0),コード表!$B$36,IF($AG39=TIME(2,30,0),コード表!$B$37,IF($AG39=TIME(3,0,0),コード表!$B$38,IF($AG39=TIME(3,30,0),コード表!$B$39,IF($AG39=TIME(4,0,0),コード表!$B$40,IF($AG39=TIME(4,30,0),コード表!$B$41,IF($AG39=TIME(5,0,0),コード表!$B$42,IF($AG39=TIME(5,30,0),コード表!$B$43,IF($AG39=TIME(6,0,0),コード表!$B$44,IF($AG39=TIME(6,30,0),コード表!$B$45,IF($AG39=TIME(7,0,0),コード表!$B$46,IF($AG39=TIME(7,30,0),コード表!$B$47,IF($AG39=TIME(8,0,0),コード表!$B$48,IF($AG39=TIME(8,30,0),コード表!$B$49,IF($AG39=TIME(9,0,0),コード表!$B$50,IF($AG39=TIME(9,30,0),コード表!$B$51,IF($AG39=TIME(10,0,0),コード表!$B$52,IF($AG39=TIME(10,30,0),コード表!$B$53,IF($AG39=TIME(11,0,0),コード表!$B$54,IF($AG39=TIME(11,30,0),コード表!$B$55,IF($AG39=TIME(12,0,0),コード表!$B$56,IF($AG39=TIME(12,30,0),コード表!$B$57,IF($AG39=TIME(13,0,0),コード表!$B$58,IF($AG39=TIME(13,30,0),コード表!$B$59,IF($AG39=TIME(14,0,0),コード表!$B$60,IF($AG39=TIME(14,30,0),コード表!$B$61,IF($AG39=TIME(15,0,0),コード表!$B$62,IF($AG39=TIME(15,30,0),コード表!$B$63,IF($AG39=TIME(16,0,0),コード表!$B$64,IF($AG39=TIME(16,30,0),コード表!$B$65,IF($AG39=TIME(17,0,0),コード表!$B$66,IF($AG39=TIME(17,30,0),コード表!$B$67,IF($AG39=TIME(18,0,0),コード表!$B$68))))))))))))))))))))))))))))))))))</f>
        <v/>
      </c>
      <c r="BK39" s="420" t="str">
        <f t="shared" ref="BK39" si="107">IF(SUMIFS($AZ$13:$AZ$74,$AT$13:$AT$74,BF39)&gt;0,"〇","")</f>
        <v/>
      </c>
      <c r="BL39" s="420" t="str">
        <f>IF(BK39="","",IF($AG39=TIME(2,0,0),コード表!$B$69,IF($AG39=TIME(2,30,0),コード表!$B$70,IF($AG39=TIME(3,0,0),コード表!$B$71,IF($AG39=TIME(3,30,0),コード表!$B$72,IF($AG39=TIME(4,0,0),コード表!$B$73,IF($AG39=TIME(4,30,0),コード表!$B$74,IF($AG39=TIME(5,0,0),コード表!$B$75,IF($AG39=TIME(5,30,0),コード表!$B$76,IF($AG39=TIME(6,0,0),コード表!$B$77,IF($AG39=TIME(6,30,0),コード表!$B$78,IF($AG39=TIME(7,0,0),コード表!$B$79,IF($AG39=TIME(7,30,0),コード表!$B$80,IF($AG39=TIME(8,0,0),コード表!$B$81,IF($AG39=TIME(8,30,0),コード表!$B$82,IF($AG39=TIME(9,0,0),コード表!$B$83,IF($AG39=TIME(9,30,0),コード表!$B$84,IF($AG39=TIME(10,0,0),コード表!$B$85,IF($AG39=TIME(10,30,0),コード表!$B$86,IF($AG39=TIME(11,0,0),コード表!$B$87,IF($AG39=TIME(11,30,0),コード表!$B$88,IF($AG39=TIME(12,0,0),コード表!$B$89,IF($AG39=TIME(12,30,0),コード表!$B$90,IF($AG39=TIME(13,0,0),コード表!$B$91,IF($AG39=TIME(13,30,0),コード表!$B$92,IF($AG39=TIME(14,0,0),コード表!$B$93,IF($AG39=TIME(14,30,0),コード表!$B$94,IF($AG39=TIME(15,0,0),コード表!$B$95,IF($AG39=TIME(15,30,0),コード表!$B$96,IF($AG39=TIME(16,0,0),コード表!$B$97,IF($AG39=TIME(16,30,0),コード表!$B$98,IF($AG39=TIME(17,0,0),コード表!$B$99,IF($AG39=TIME(17,30,0),コード表!$B$100,IF($AG39=TIME(18,0,0),コード表!$B$101))))))))))))))))))))))))))))))))))</f>
        <v/>
      </c>
      <c r="BM39" s="407" t="str">
        <f t="shared" ref="BM39" si="108">IF(SUMIFS($BA$13:$BA$74,$AT$13:$AT$74,BF39)&gt;0,"〇","")</f>
        <v/>
      </c>
      <c r="BN39" s="407" t="str">
        <f>IF(BM39="","",IF($AG39=TIME(2,0,0),コード表!$B$102,IF($AG39=TIME(2,30,0),コード表!$B$103,IF($AG39=TIME(3,0,0),コード表!$B$104,IF($AG39=TIME(3,30,0),コード表!$B$105,IF($AG39=TIME(4,0,0),コード表!$B$106,IF($AG39=TIME(4,30,0),コード表!$B$107,IF($AG39=TIME(5,0,0),コード表!$B$108,IF($AG39=TIME(5,30,0),コード表!$B$109,IF($AG39=TIME(6,0,0),コード表!$B$110,IF($AG39=TIME(6,30,0),コード表!$B$111,IF($AG39=TIME(7,0,0),コード表!$B$112,IF($AG39=TIME(7,30,0),コード表!$B$113,IF($AG39=TIME(8,0,0),コード表!$B$114,IF($AG39=TIME(8,30,0),コード表!$B$115,IF($AG39=TIME(9,0,0),コード表!$B$116,IF($AG39=TIME(9,30,0),コード表!$B$117,IF($AG39=TIME(10,0,0),コード表!$B$118,IF($AG39=TIME(10,30,0),コード表!$B$119,IF($AG39=TIME(11,0,0),コード表!$B$120,IF($AG39=TIME(11,30,0),コード表!$B$121,IF($AG39=TIME(12,0,0),コード表!$B$122,IF($AG39=TIME(12,30,0),コード表!$B$123,IF($AG39=TIME(13,0,0),コード表!$B$124,IF($AG39=TIME(13,30,0),コード表!$B$125,IF($AG39=TIME(14,0,0),コード表!$B$126,IF($AG39=TIME(14,30,0),コード表!$B$127,IF($AG39=TIME(15,0,0),コード表!$B$128,IF($AG39=TIME(15,30,0),コード表!$B$129,IF($AG39=TIME(16,0,0),コード表!$B$130,IF($AG39=TIME(16,30,0),コード表!$B$131,IF($AG39=TIME(17,0,0),コード表!$B$132,IF($AG39=TIME(17,30,0),コード表!$B$133,IF($AG39=TIME(18,0,0),コード表!$B$134))))))))))))))))))))))))))))))))))</f>
        <v/>
      </c>
      <c r="BO39" s="408" t="str">
        <f t="shared" ref="BO39" si="109">IF(SUMIF($AT$13:$AT$74,BF39,$BB$13:$BB$74)=0,"",SUMIF($AT$13:$AT$74,BF39,$BB$13:$BB$74))</f>
        <v/>
      </c>
      <c r="BP39" s="419" t="str">
        <f t="shared" ref="BP39" si="110">IF(AND(BH39="",BJ39="",BL39="",BN39="",BO39=""),"",MAX(BH39+BJ39,BH39+BL39,BH39+BN39))</f>
        <v/>
      </c>
      <c r="BQ39" s="536" t="str">
        <f t="shared" si="29"/>
        <v/>
      </c>
      <c r="BV39" s="93"/>
      <c r="BW39" s="80"/>
    </row>
    <row r="40" spans="1:75" s="5" customFormat="1" ht="17.649999999999999" customHeight="1" thickTop="1" thickBot="1">
      <c r="A40" s="12"/>
      <c r="B40" s="16"/>
      <c r="C40" s="288"/>
      <c r="D40" s="289"/>
      <c r="E40" s="292"/>
      <c r="F40" s="293"/>
      <c r="G40" s="296"/>
      <c r="H40" s="297"/>
      <c r="I40" s="299"/>
      <c r="J40" s="301"/>
      <c r="K40" s="297"/>
      <c r="L40" s="301"/>
      <c r="M40" s="297"/>
      <c r="N40" s="299"/>
      <c r="O40" s="417"/>
      <c r="P40" s="418"/>
      <c r="Q40" s="394"/>
      <c r="R40" s="395"/>
      <c r="S40" s="378"/>
      <c r="T40" s="379"/>
      <c r="U40" s="382"/>
      <c r="V40" s="383"/>
      <c r="W40" s="382"/>
      <c r="X40" s="383"/>
      <c r="Y40" s="382"/>
      <c r="Z40" s="398"/>
      <c r="AA40" s="402"/>
      <c r="AB40" s="403"/>
      <c r="AC40" s="404"/>
      <c r="AD40" s="127"/>
      <c r="AE40" s="430"/>
      <c r="AF40" s="432"/>
      <c r="AG40" s="387"/>
      <c r="AH40" s="388"/>
      <c r="AI40" s="388"/>
      <c r="AJ40" s="389"/>
      <c r="AK40" s="374"/>
      <c r="AL40" s="374"/>
      <c r="AM40" s="374"/>
      <c r="AN40" s="374"/>
      <c r="AO40" s="375"/>
      <c r="AP40" s="128"/>
      <c r="AQ40" s="129"/>
      <c r="AR40" s="128"/>
      <c r="AT40" s="390"/>
      <c r="AU40" s="391"/>
      <c r="AV40" s="391"/>
      <c r="AW40" s="421"/>
      <c r="AX40" s="420"/>
      <c r="AY40" s="420"/>
      <c r="AZ40" s="420"/>
      <c r="BA40" s="407"/>
      <c r="BB40" s="408"/>
      <c r="BF40" s="410"/>
      <c r="BG40" s="411"/>
      <c r="BH40" s="419"/>
      <c r="BI40" s="420"/>
      <c r="BJ40" s="420"/>
      <c r="BK40" s="420"/>
      <c r="BL40" s="420"/>
      <c r="BM40" s="407"/>
      <c r="BN40" s="407"/>
      <c r="BO40" s="408"/>
      <c r="BP40" s="419"/>
      <c r="BQ40" s="536"/>
      <c r="BV40" s="93"/>
      <c r="BW40" s="80"/>
    </row>
    <row r="41" spans="1:75" s="5" customFormat="1" ht="17.649999999999999" customHeight="1" thickTop="1" thickBot="1">
      <c r="A41" s="12"/>
      <c r="B41" s="16"/>
      <c r="C41" s="288"/>
      <c r="D41" s="289"/>
      <c r="E41" s="290" t="str">
        <f>IF(C41="","",TEXT(AT41,"aaa"))</f>
        <v/>
      </c>
      <c r="F41" s="291"/>
      <c r="G41" s="294"/>
      <c r="H41" s="295"/>
      <c r="I41" s="412" t="s">
        <v>122</v>
      </c>
      <c r="J41" s="413"/>
      <c r="K41" s="414"/>
      <c r="L41" s="440"/>
      <c r="M41" s="441"/>
      <c r="N41" s="412" t="s">
        <v>122</v>
      </c>
      <c r="O41" s="415"/>
      <c r="P41" s="416"/>
      <c r="Q41" s="392" t="str">
        <f>IF(G41="","",IF(AW41&lt;TIME(2,0,0),TIME(2,0,0),IF(MINUTE(AW41)&lt;30,TIME(HOUR(AW41),30,0),TIME(HOUR(AW41)+1,0,0))))</f>
        <v/>
      </c>
      <c r="R41" s="393"/>
      <c r="S41" s="442"/>
      <c r="T41" s="443"/>
      <c r="U41" s="396"/>
      <c r="V41" s="444"/>
      <c r="W41" s="380"/>
      <c r="X41" s="381"/>
      <c r="Y41" s="396"/>
      <c r="Z41" s="397"/>
      <c r="AA41" s="399"/>
      <c r="AB41" s="400"/>
      <c r="AC41" s="401"/>
      <c r="AD41" s="127"/>
      <c r="AE41" s="429">
        <v>15</v>
      </c>
      <c r="AF41" s="431" t="str">
        <f t="shared" ca="1" si="12"/>
        <v>火</v>
      </c>
      <c r="AG41" s="384" t="str">
        <f t="shared" ref="AG41" si="111">IF(BG41=0,"",IF(BG41&lt;TIME(2,0,0),TIME(2,0,0),IF(MINUTE(BG41)&lt;30,TIME(HOUR(BG41),30,0),TIME(HOUR(BG41)+1,0,0))))</f>
        <v/>
      </c>
      <c r="AH41" s="385"/>
      <c r="AI41" s="385"/>
      <c r="AJ41" s="386"/>
      <c r="AK41" s="372" t="str">
        <f t="shared" ref="AK41" si="112">IF(AND(BH41="",BJ41="",BL41="",BN41="",BO41=""),"",MAX(BH41+BJ41+BO41,BH41+BL41+BO41,BH41+BN41+BO41))</f>
        <v/>
      </c>
      <c r="AL41" s="372"/>
      <c r="AM41" s="372"/>
      <c r="AN41" s="372"/>
      <c r="AO41" s="373"/>
      <c r="AP41" s="128"/>
      <c r="AQ41" s="129"/>
      <c r="AR41" s="128"/>
      <c r="AT41" s="390" t="e">
        <f>DATE(請求書!$K$29,請求書!$Q$29,'実績記録 '!C41)</f>
        <v>#NUM!</v>
      </c>
      <c r="AU41" s="391">
        <f>TIME(G41,J41,0)</f>
        <v>0</v>
      </c>
      <c r="AV41" s="391">
        <f>TIME(L41,O41,0)</f>
        <v>0</v>
      </c>
      <c r="AW41" s="421">
        <f t="shared" ref="AW41" si="113">AV41-AU41</f>
        <v>0</v>
      </c>
      <c r="AX41" s="420" t="str">
        <f>IF($Q41=TIME(2,0,0),コード表!$B$3,IF($Q41=TIME(2,30,0),コード表!$B$4,IF($Q41=TIME(3,0,0),コード表!$B$5,IF($Q41=TIME(3,30,0),コード表!$B$6,IF($Q41=TIME(4,0,0),コード表!$B$7,IF($Q41=TIME(4,30,0),コード表!$B$8,IF($Q41=TIME(5,0,0),コード表!$B$9,IF($Q41=TIME(5,30,0),コード表!$B$10,IF($Q41=TIME(6,0,0),コード表!$B$11,IF($Q41=TIME(6,30,0),コード表!$B$12,IF($Q41=TIME(7,0,0),コード表!$B$13,IF($Q41=TIME(7,30,0),コード表!$B$14,IF($Q41=TIME(8,0,0),コード表!$B$15,IF($Q41=TIME(8,30,0),コード表!$B$16,IF($Q41=TIME(9,0,0),コード表!$B$17,IF($Q41=TIME(9,30,0),コード表!$B$18,IF($Q41=TIME(10,0,0),コード表!$B$19,IF($Q41=TIME(10,30,0),コード表!$B$20,IF($Q41=TIME(11,0,0),コード表!$B$21,IF($Q41=TIME(11,30,0),コード表!$B$22,IF($Q41=TIME(12,0,0),コード表!$B$23,IF($Q41=TIME(12,30,0),コード表!$B$24,IF($Q41=TIME(13,0,0),コード表!$B$25,IF($Q41=TIME(13,30,0),コード表!$B$26,IF($Q41=TIME(14,0,0),コード表!$B$27,IF($Q41=TIME(14,30,0),コード表!$B$28,IF($Q41=TIME(15,0,0),コード表!$B$29,IF($Q41=TIME(15,30,0),コード表!$B$30,IF($Q41=TIME(16,0,0),コード表!$B$31,IF($Q41=TIME(16,30,0),コード表!$B$32,IF($Q41=TIME(17,0,0),コード表!$B$33,IF($Q41=TIME(17,30,0),コード表!$B$34,IF($Q41=TIME(18,0,0),コード表!$B$35,"")))))))))))))))))))))))))))))))))</f>
        <v/>
      </c>
      <c r="AY41" s="420" t="str">
        <f>IF(S41="","",IF($Q41=TIME(2,0,0),コード表!$B$36,IF($Q41=TIME(2,30,0),コード表!$B$37,IF($Q41=TIME(3,0,0),コード表!$B$38,IF($Q41=TIME(3,30,0),コード表!$B$39,IF($Q41=TIME(4,0,0),コード表!$B$40,IF($Q41=TIME(4,30,0),コード表!$B$41,IF($Q41=TIME(5,0,0),コード表!$B$42,IF($Q41=TIME(5,30,0),コード表!$B$43,IF($Q41=TIME(6,0,0),コード表!$B$44,IF($Q41=TIME(6,30,0),コード表!$B$45,IF($Q41=TIME(7,0,0),コード表!$B$46,IF($Q41=TIME(7,30,0),コード表!$B$47,IF($Q41=TIME(8,0,0),コード表!$B$48,IF($Q41=TIME(8,30,0),コード表!$B$49,IF($Q41=TIME(9,0,0),コード表!$B$50,IF($Q41=TIME(9,30,0),コード表!$B$51,IF($Q41=TIME(10,0,0),コード表!$B$52,IF($Q41=TIME(10,30,0),コード表!$B$53,IF($Q41=TIME(11,0,0),コード表!$B$54,IF($Q41=TIME(11,30,0),コード表!$B$55,IF($Q41=TIME(12,0,0),コード表!$B$56,IF($Q41=TIME(12,30,0),コード表!$B$57,IF($Q41=TIME(13,0,0),コード表!$B$58,IF($Q41=TIME(13,30,0),コード表!$B$59,IF($Q41=TIME(14,0,0),コード表!$B$60,IF($Q41=TIME(14,30,0),コード表!$B$61,IF($Q41=TIME(15,0,0),コード表!$B$62,IF($Q41=TIME(15,30,0),コード表!$B$63,IF($Q41=TIME(16,0,0),コード表!$B$64,IF($Q41=TIME(16,30,0),コード表!$B$65,IF($Q41=TIME(17,0,0),コード表!$B$66,IF($Q41=TIME(17,30,0),コード表!$B$67,IF($Q41=TIME(18,0,0),コード表!$B$68))))))))))))))))))))))))))))))))))</f>
        <v/>
      </c>
      <c r="AZ41" s="420" t="str">
        <f>IF(U41="","",IF($Q41=TIME(2,0,0),コード表!$B$69,IF($Q41=TIME(2,30,0),コード表!$B$70,IF($Q41=TIME(3,0,0),コード表!$B$71,IF($Q41=TIME(3,30,0),コード表!$B$72,IF($Q41=TIME(4,0,0),コード表!$B$73,IF($Q41=TIME(4,30,0),コード表!$B$74,IF($Q41=TIME(5,0,0),コード表!$B$75,IF($Q41=TIME(5,30,0),コード表!$B$76,IF($Q41=TIME(6,0,0),コード表!$B$77,IF($Q41=TIME(6,30,0),コード表!$B$78,IF($Q41=TIME(7,0,0),コード表!$B$79,IF($Q41=TIME(7,30,0),コード表!$B$80,IF($Q41=TIME(8,0,0),コード表!$B$81,IF($Q41=TIME(8,30,0),コード表!$B$82,IF($Q41=TIME(9,0,0),コード表!$B$83,IF($Q41=TIME(9,30,0),コード表!$B$84,IF($Q41=TIME(10,0,0),コード表!$B$85,IF($Q41=TIME(10,30,0),コード表!$B$86,IF($Q41=TIME(11,0,0),コード表!$B$87,IF($Q41=TIME(11,30,0),コード表!$B$88,IF($Q41=TIME(12,0,0),コード表!$B$89,IF($Q41=TIME(12,30,0),コード表!$B$90,IF($Q41=TIME(13,0,0),コード表!$B$91,IF($Q41=TIME(13,30,0),コード表!$B$92,IF($Q41=TIME(14,0,0),コード表!$B$93,IF($Q41=TIME(14,30,0),コード表!$B$94,IF($Q41=TIME(15,0,0),コード表!$B$95,IF($Q41=TIME(15,30,0),コード表!$B$96,IF($Q41=TIME(16,0,0),コード表!$B$97,IF($Q41=TIME(16,30,0),コード表!$B$98,IF($Q41=TIME(17,0,0),コード表!$B$99,IF($Q41=TIME(17,30,0),コード表!$B$100,IF($Q41=TIME(18,0,0),コード表!$B$101))))))))))))))))))))))))))))))))))</f>
        <v/>
      </c>
      <c r="BA41" s="407" t="str">
        <f>IF(W41="","",IF($Q41=TIME(2,0,0),コード表!$B$102,IF($Q41=TIME(2,30,0),コード表!$B$103,IF($Q41=TIME(3,0,0),コード表!$B$104,IF($Q41=TIME(3,30,0),コード表!$B$105,IF($Q41=TIME(4,0,0),コード表!$B$106,IF($Q41=TIME(4,30,0),コード表!$B$107,IF($Q41=TIME(5,0,0),コード表!$B$108,IF($Q41=TIME(5,30,0),コード表!$B$109,IF($Q41=TIME(6,0,0),コード表!$B$110,IF($Q41=TIME(6,30,0),コード表!$B$111,IF($Q41=TIME(7,0,0),コード表!$B$112,IF($Q41=TIME(7,30,0),コード表!$B$113,IF($Q41=TIME(8,0,0),コード表!$B$114,IF($Q41=TIME(8,30,0),コード表!$B$115,IF($Q41=TIME(9,0,0),コード表!$B$116,IF($Q41=TIME(9,30,0),コード表!$B$117,IF($Q41=TIME(10,0,0),コード表!$B$118,IF($Q41=TIME(10,30,0),コード表!$B$119,IF($Q41=TIME(11,0,0),コード表!$B$120,IF($Q41=TIME(11,30,0),コード表!$B$121,IF($Q41=TIME(12,0,0),コード表!$B$122,IF($Q41=TIME(12,30,0),コード表!$B$123,IF($Q41=TIME(13,0,0),コード表!$B$124,IF($Q41=TIME(13,30,0),コード表!$B$125,IF($Q41=TIME(14,0,0),コード表!$B$126,IF($Q41=TIME(14,30,0),コード表!$B$127,IF($Q41=TIME(15,0,0),コード表!$B$128,IF($Q41=TIME(15,30,0),コード表!$B$129,IF($Q41=TIME(16,0,0),コード表!$B$130,IF($Q41=TIME(16,30,0),コード表!$B$131,IF($Q41=TIME(17,0,0),コード表!$B$132,IF($Q41=TIME(17,30,0),コード表!$B$133,IF($Q41=TIME(18,0,0),コード表!$B$134))))))))))))))))))))))))))))))))))</f>
        <v/>
      </c>
      <c r="BB41" s="408" t="str">
        <f>IF(Y41="","",Y41*コード表!$B$135)</f>
        <v/>
      </c>
      <c r="BF41" s="410">
        <f>DATE(請求書!$K$29,請求書!$Q$29,'実績記録 '!AE41)</f>
        <v>45853</v>
      </c>
      <c r="BG41" s="411">
        <f t="shared" si="42"/>
        <v>0</v>
      </c>
      <c r="BH41" s="419" t="str">
        <f>IF($AG41=TIME(2,0,0),コード表!$B$3,IF($AG41=TIME(2,30,0),コード表!$B$4,IF($AG41=TIME(3,0,0),コード表!$B$5,IF($AG41=TIME(3,30,0),コード表!$B$6,IF($AG41=TIME(4,0,0),コード表!$B$7,IF($AG41=TIME(4,30,0),コード表!$B$8,IF($AG41=TIME(5,0,0),コード表!$B$9,IF($AG41=TIME(5,30,0),コード表!$B$10,IF($AG41=TIME(6,0,0),コード表!$B$11,IF($AG41=TIME(6,30,0),コード表!$B$12,IF($AG41=TIME(7,0,0),コード表!$B$13,IF($AG41=TIME(7,30,0),コード表!$B$14,IF($AG41=TIME(8,0,0),コード表!$B$15,IF($AG41=TIME(8,30,0),コード表!$B$16,IF($AG41=TIME(9,0,0),コード表!$B$17,IF($AG41=TIME(9,30,0),コード表!$B$18,IF($AG41=TIME(10,0,0),コード表!$B$19,IF($AG41=TIME(10,30,0),コード表!$B$20,IF($AG41=TIME(11,0,0),コード表!$B$21,IF($AG41=TIME(11,30,0),コード表!$B$22,IF($AG41=TIME(12,0,0),コード表!$B$23,IF($AG41=TIME(12,30,0),コード表!$B$24,IF($AG41=TIME(13,0,0),コード表!$B$25,IF($AG41=TIME(13,30,0),コード表!$B$26,IF($AG41=TIME(14,0,0),コード表!$B$27,IF($AG41=TIME(14,30,0),コード表!$B$28,IF($AG41=TIME(15,0,0),コード表!$B$29,IF($AG41=TIME(15,30,0),コード表!$B$30,IF($AG41=TIME(16,0,0),コード表!$B$31,IF($AG41=TIME(16,30,0),コード表!$B$32,IF($AG41=TIME(17,0,0),コード表!$B$33,IF($AG41=TIME(17,30,0),コード表!$B$34,IF($AG41=TIME(18,0,0),コード表!$B$35,"")))))))))))))))))))))))))))))))))</f>
        <v/>
      </c>
      <c r="BI41" s="420" t="str">
        <f t="shared" si="34"/>
        <v/>
      </c>
      <c r="BJ41" s="420" t="str">
        <f>IF(BI41="","",IF($AG41=TIME(2,0,0),コード表!$B$36,IF($AG41=TIME(2,30,0),コード表!$B$37,IF($AG41=TIME(3,0,0),コード表!$B$38,IF($AG41=TIME(3,30,0),コード表!$B$39,IF($AG41=TIME(4,0,0),コード表!$B$40,IF($AG41=TIME(4,30,0),コード表!$B$41,IF($AG41=TIME(5,0,0),コード表!$B$42,IF($AG41=TIME(5,30,0),コード表!$B$43,IF($AG41=TIME(6,0,0),コード表!$B$44,IF($AG41=TIME(6,30,0),コード表!$B$45,IF($AG41=TIME(7,0,0),コード表!$B$46,IF($AG41=TIME(7,30,0),コード表!$B$47,IF($AG41=TIME(8,0,0),コード表!$B$48,IF($AG41=TIME(8,30,0),コード表!$B$49,IF($AG41=TIME(9,0,0),コード表!$B$50,IF($AG41=TIME(9,30,0),コード表!$B$51,IF($AG41=TIME(10,0,0),コード表!$B$52,IF($AG41=TIME(10,30,0),コード表!$B$53,IF($AG41=TIME(11,0,0),コード表!$B$54,IF($AG41=TIME(11,30,0),コード表!$B$55,IF($AG41=TIME(12,0,0),コード表!$B$56,IF($AG41=TIME(12,30,0),コード表!$B$57,IF($AG41=TIME(13,0,0),コード表!$B$58,IF($AG41=TIME(13,30,0),コード表!$B$59,IF($AG41=TIME(14,0,0),コード表!$B$60,IF($AG41=TIME(14,30,0),コード表!$B$61,IF($AG41=TIME(15,0,0),コード表!$B$62,IF($AG41=TIME(15,30,0),コード表!$B$63,IF($AG41=TIME(16,0,0),コード表!$B$64,IF($AG41=TIME(16,30,0),コード表!$B$65,IF($AG41=TIME(17,0,0),コード表!$B$66,IF($AG41=TIME(17,30,0),コード表!$B$67,IF($AG41=TIME(18,0,0),コード表!$B$68))))))))))))))))))))))))))))))))))</f>
        <v/>
      </c>
      <c r="BK41" s="420" t="str">
        <f t="shared" ref="BK41" si="114">IF(SUMIFS($AZ$13:$AZ$74,$AT$13:$AT$74,BF41)&gt;0,"〇","")</f>
        <v/>
      </c>
      <c r="BL41" s="420" t="str">
        <f>IF(BK41="","",IF($AG41=TIME(2,0,0),コード表!$B$69,IF($AG41=TIME(2,30,0),コード表!$B$70,IF($AG41=TIME(3,0,0),コード表!$B$71,IF($AG41=TIME(3,30,0),コード表!$B$72,IF($AG41=TIME(4,0,0),コード表!$B$73,IF($AG41=TIME(4,30,0),コード表!$B$74,IF($AG41=TIME(5,0,0),コード表!$B$75,IF($AG41=TIME(5,30,0),コード表!$B$76,IF($AG41=TIME(6,0,0),コード表!$B$77,IF($AG41=TIME(6,30,0),コード表!$B$78,IF($AG41=TIME(7,0,0),コード表!$B$79,IF($AG41=TIME(7,30,0),コード表!$B$80,IF($AG41=TIME(8,0,0),コード表!$B$81,IF($AG41=TIME(8,30,0),コード表!$B$82,IF($AG41=TIME(9,0,0),コード表!$B$83,IF($AG41=TIME(9,30,0),コード表!$B$84,IF($AG41=TIME(10,0,0),コード表!$B$85,IF($AG41=TIME(10,30,0),コード表!$B$86,IF($AG41=TIME(11,0,0),コード表!$B$87,IF($AG41=TIME(11,30,0),コード表!$B$88,IF($AG41=TIME(12,0,0),コード表!$B$89,IF($AG41=TIME(12,30,0),コード表!$B$90,IF($AG41=TIME(13,0,0),コード表!$B$91,IF($AG41=TIME(13,30,0),コード表!$B$92,IF($AG41=TIME(14,0,0),コード表!$B$93,IF($AG41=TIME(14,30,0),コード表!$B$94,IF($AG41=TIME(15,0,0),コード表!$B$95,IF($AG41=TIME(15,30,0),コード表!$B$96,IF($AG41=TIME(16,0,0),コード表!$B$97,IF($AG41=TIME(16,30,0),コード表!$B$98,IF($AG41=TIME(17,0,0),コード表!$B$99,IF($AG41=TIME(17,30,0),コード表!$B$100,IF($AG41=TIME(18,0,0),コード表!$B$101))))))))))))))))))))))))))))))))))</f>
        <v/>
      </c>
      <c r="BM41" s="407" t="str">
        <f t="shared" ref="BM41" si="115">IF(SUMIFS($BA$13:$BA$74,$AT$13:$AT$74,BF41)&gt;0,"〇","")</f>
        <v/>
      </c>
      <c r="BN41" s="407" t="str">
        <f>IF(BM41="","",IF($AG41=TIME(2,0,0),コード表!$B$102,IF($AG41=TIME(2,30,0),コード表!$B$103,IF($AG41=TIME(3,0,0),コード表!$B$104,IF($AG41=TIME(3,30,0),コード表!$B$105,IF($AG41=TIME(4,0,0),コード表!$B$106,IF($AG41=TIME(4,30,0),コード表!$B$107,IF($AG41=TIME(5,0,0),コード表!$B$108,IF($AG41=TIME(5,30,0),コード表!$B$109,IF($AG41=TIME(6,0,0),コード表!$B$110,IF($AG41=TIME(6,30,0),コード表!$B$111,IF($AG41=TIME(7,0,0),コード表!$B$112,IF($AG41=TIME(7,30,0),コード表!$B$113,IF($AG41=TIME(8,0,0),コード表!$B$114,IF($AG41=TIME(8,30,0),コード表!$B$115,IF($AG41=TIME(9,0,0),コード表!$B$116,IF($AG41=TIME(9,30,0),コード表!$B$117,IF($AG41=TIME(10,0,0),コード表!$B$118,IF($AG41=TIME(10,30,0),コード表!$B$119,IF($AG41=TIME(11,0,0),コード表!$B$120,IF($AG41=TIME(11,30,0),コード表!$B$121,IF($AG41=TIME(12,0,0),コード表!$B$122,IF($AG41=TIME(12,30,0),コード表!$B$123,IF($AG41=TIME(13,0,0),コード表!$B$124,IF($AG41=TIME(13,30,0),コード表!$B$125,IF($AG41=TIME(14,0,0),コード表!$B$126,IF($AG41=TIME(14,30,0),コード表!$B$127,IF($AG41=TIME(15,0,0),コード表!$B$128,IF($AG41=TIME(15,30,0),コード表!$B$129,IF($AG41=TIME(16,0,0),コード表!$B$130,IF($AG41=TIME(16,30,0),コード表!$B$131,IF($AG41=TIME(17,0,0),コード表!$B$132,IF($AG41=TIME(17,30,0),コード表!$B$133,IF($AG41=TIME(18,0,0),コード表!$B$134))))))))))))))))))))))))))))))))))</f>
        <v/>
      </c>
      <c r="BO41" s="408" t="str">
        <f t="shared" ref="BO41" si="116">IF(SUMIF($AT$13:$AT$74,BF41,$BB$13:$BB$74)=0,"",SUMIF($AT$13:$AT$74,BF41,$BB$13:$BB$74))</f>
        <v/>
      </c>
      <c r="BP41" s="419" t="str">
        <f t="shared" ref="BP41" si="117">IF(AND(BH41="",BJ41="",BL41="",BN41="",BO41=""),"",MAX(BH41+BJ41,BH41+BL41,BH41+BN41))</f>
        <v/>
      </c>
      <c r="BQ41" s="536" t="str">
        <f t="shared" si="29"/>
        <v/>
      </c>
      <c r="BV41" s="93"/>
      <c r="BW41" s="80"/>
    </row>
    <row r="42" spans="1:75" s="5" customFormat="1" ht="17.649999999999999" customHeight="1" thickTop="1" thickBot="1">
      <c r="A42" s="12"/>
      <c r="B42" s="16"/>
      <c r="C42" s="288"/>
      <c r="D42" s="289"/>
      <c r="E42" s="292"/>
      <c r="F42" s="293"/>
      <c r="G42" s="296"/>
      <c r="H42" s="297"/>
      <c r="I42" s="299"/>
      <c r="J42" s="301"/>
      <c r="K42" s="297"/>
      <c r="L42" s="301"/>
      <c r="M42" s="297"/>
      <c r="N42" s="299"/>
      <c r="O42" s="417"/>
      <c r="P42" s="418"/>
      <c r="Q42" s="394"/>
      <c r="R42" s="395"/>
      <c r="S42" s="378"/>
      <c r="T42" s="379"/>
      <c r="U42" s="382"/>
      <c r="V42" s="383"/>
      <c r="W42" s="382"/>
      <c r="X42" s="383"/>
      <c r="Y42" s="382"/>
      <c r="Z42" s="398"/>
      <c r="AA42" s="402"/>
      <c r="AB42" s="403"/>
      <c r="AC42" s="404"/>
      <c r="AD42" s="127"/>
      <c r="AE42" s="430"/>
      <c r="AF42" s="432"/>
      <c r="AG42" s="387"/>
      <c r="AH42" s="388"/>
      <c r="AI42" s="388"/>
      <c r="AJ42" s="389"/>
      <c r="AK42" s="374"/>
      <c r="AL42" s="374"/>
      <c r="AM42" s="374"/>
      <c r="AN42" s="374"/>
      <c r="AO42" s="375"/>
      <c r="AP42" s="128"/>
      <c r="AQ42" s="129"/>
      <c r="AR42" s="128"/>
      <c r="AT42" s="390"/>
      <c r="AU42" s="391"/>
      <c r="AV42" s="391"/>
      <c r="AW42" s="421"/>
      <c r="AX42" s="420"/>
      <c r="AY42" s="420"/>
      <c r="AZ42" s="420"/>
      <c r="BA42" s="407"/>
      <c r="BB42" s="408"/>
      <c r="BF42" s="410"/>
      <c r="BG42" s="411"/>
      <c r="BH42" s="419"/>
      <c r="BI42" s="420"/>
      <c r="BJ42" s="420"/>
      <c r="BK42" s="420"/>
      <c r="BL42" s="420"/>
      <c r="BM42" s="407"/>
      <c r="BN42" s="407"/>
      <c r="BO42" s="408"/>
      <c r="BP42" s="419"/>
      <c r="BQ42" s="536"/>
      <c r="BV42" s="93"/>
      <c r="BW42" s="80"/>
    </row>
    <row r="43" spans="1:75" s="5" customFormat="1" ht="17.649999999999999" customHeight="1" thickTop="1" thickBot="1">
      <c r="A43" s="12"/>
      <c r="B43" s="16"/>
      <c r="C43" s="288"/>
      <c r="D43" s="289"/>
      <c r="E43" s="290" t="str">
        <f>IF(C43="","",TEXT(AT43,"aaa"))</f>
        <v/>
      </c>
      <c r="F43" s="291"/>
      <c r="G43" s="294"/>
      <c r="H43" s="295"/>
      <c r="I43" s="412" t="s">
        <v>122</v>
      </c>
      <c r="J43" s="413"/>
      <c r="K43" s="414"/>
      <c r="L43" s="440"/>
      <c r="M43" s="441"/>
      <c r="N43" s="412" t="s">
        <v>122</v>
      </c>
      <c r="O43" s="415"/>
      <c r="P43" s="416"/>
      <c r="Q43" s="392" t="str">
        <f>IF(G43="","",IF(AW43&lt;TIME(2,0,0),TIME(2,0,0),IF(MINUTE(AW43)&lt;30,TIME(HOUR(AW43),30,0),TIME(HOUR(AW43)+1,0,0))))</f>
        <v/>
      </c>
      <c r="R43" s="393"/>
      <c r="S43" s="442"/>
      <c r="T43" s="443"/>
      <c r="U43" s="396"/>
      <c r="V43" s="444"/>
      <c r="W43" s="380"/>
      <c r="X43" s="381"/>
      <c r="Y43" s="396"/>
      <c r="Z43" s="397"/>
      <c r="AA43" s="399"/>
      <c r="AB43" s="400"/>
      <c r="AC43" s="401"/>
      <c r="AD43" s="127"/>
      <c r="AE43" s="429">
        <v>16</v>
      </c>
      <c r="AF43" s="431" t="str">
        <f t="shared" ca="1" si="12"/>
        <v>水</v>
      </c>
      <c r="AG43" s="384" t="str">
        <f t="shared" ref="AG43" si="118">IF(BG43=0,"",IF(BG43&lt;TIME(2,0,0),TIME(2,0,0),IF(MINUTE(BG43)&lt;30,TIME(HOUR(BG43),30,0),TIME(HOUR(BG43)+1,0,0))))</f>
        <v/>
      </c>
      <c r="AH43" s="385"/>
      <c r="AI43" s="385"/>
      <c r="AJ43" s="386"/>
      <c r="AK43" s="372" t="str">
        <f t="shared" ref="AK43" si="119">IF(AND(BH43="",BJ43="",BL43="",BN43="",BO43=""),"",MAX(BH43+BJ43+BO43,BH43+BL43+BO43,BH43+BN43+BO43))</f>
        <v/>
      </c>
      <c r="AL43" s="372"/>
      <c r="AM43" s="372"/>
      <c r="AN43" s="372"/>
      <c r="AO43" s="373"/>
      <c r="AP43" s="128"/>
      <c r="AQ43" s="129"/>
      <c r="AR43" s="128"/>
      <c r="AT43" s="390" t="e">
        <f>DATE(請求書!$K$29,請求書!$Q$29,'実績記録 '!C43)</f>
        <v>#NUM!</v>
      </c>
      <c r="AU43" s="391">
        <f>TIME(G43,J43,0)</f>
        <v>0</v>
      </c>
      <c r="AV43" s="391">
        <f>TIME(L43,O43,0)</f>
        <v>0</v>
      </c>
      <c r="AW43" s="421">
        <f t="shared" ref="AW43" si="120">AV43-AU43</f>
        <v>0</v>
      </c>
      <c r="AX43" s="420" t="str">
        <f>IF($Q43=TIME(2,0,0),コード表!$B$3,IF($Q43=TIME(2,30,0),コード表!$B$4,IF($Q43=TIME(3,0,0),コード表!$B$5,IF($Q43=TIME(3,30,0),コード表!$B$6,IF($Q43=TIME(4,0,0),コード表!$B$7,IF($Q43=TIME(4,30,0),コード表!$B$8,IF($Q43=TIME(5,0,0),コード表!$B$9,IF($Q43=TIME(5,30,0),コード表!$B$10,IF($Q43=TIME(6,0,0),コード表!$B$11,IF($Q43=TIME(6,30,0),コード表!$B$12,IF($Q43=TIME(7,0,0),コード表!$B$13,IF($Q43=TIME(7,30,0),コード表!$B$14,IF($Q43=TIME(8,0,0),コード表!$B$15,IF($Q43=TIME(8,30,0),コード表!$B$16,IF($Q43=TIME(9,0,0),コード表!$B$17,IF($Q43=TIME(9,30,0),コード表!$B$18,IF($Q43=TIME(10,0,0),コード表!$B$19,IF($Q43=TIME(10,30,0),コード表!$B$20,IF($Q43=TIME(11,0,0),コード表!$B$21,IF($Q43=TIME(11,30,0),コード表!$B$22,IF($Q43=TIME(12,0,0),コード表!$B$23,IF($Q43=TIME(12,30,0),コード表!$B$24,IF($Q43=TIME(13,0,0),コード表!$B$25,IF($Q43=TIME(13,30,0),コード表!$B$26,IF($Q43=TIME(14,0,0),コード表!$B$27,IF($Q43=TIME(14,30,0),コード表!$B$28,IF($Q43=TIME(15,0,0),コード表!$B$29,IF($Q43=TIME(15,30,0),コード表!$B$30,IF($Q43=TIME(16,0,0),コード表!$B$31,IF($Q43=TIME(16,30,0),コード表!$B$32,IF($Q43=TIME(17,0,0),コード表!$B$33,IF($Q43=TIME(17,30,0),コード表!$B$34,IF($Q43=TIME(18,0,0),コード表!$B$35,"")))))))))))))))))))))))))))))))))</f>
        <v/>
      </c>
      <c r="AY43" s="420" t="str">
        <f>IF(S43="","",IF($Q43=TIME(2,0,0),コード表!$B$36,IF($Q43=TIME(2,30,0),コード表!$B$37,IF($Q43=TIME(3,0,0),コード表!$B$38,IF($Q43=TIME(3,30,0),コード表!$B$39,IF($Q43=TIME(4,0,0),コード表!$B$40,IF($Q43=TIME(4,30,0),コード表!$B$41,IF($Q43=TIME(5,0,0),コード表!$B$42,IF($Q43=TIME(5,30,0),コード表!$B$43,IF($Q43=TIME(6,0,0),コード表!$B$44,IF($Q43=TIME(6,30,0),コード表!$B$45,IF($Q43=TIME(7,0,0),コード表!$B$46,IF($Q43=TIME(7,30,0),コード表!$B$47,IF($Q43=TIME(8,0,0),コード表!$B$48,IF($Q43=TIME(8,30,0),コード表!$B$49,IF($Q43=TIME(9,0,0),コード表!$B$50,IF($Q43=TIME(9,30,0),コード表!$B$51,IF($Q43=TIME(10,0,0),コード表!$B$52,IF($Q43=TIME(10,30,0),コード表!$B$53,IF($Q43=TIME(11,0,0),コード表!$B$54,IF($Q43=TIME(11,30,0),コード表!$B$55,IF($Q43=TIME(12,0,0),コード表!$B$56,IF($Q43=TIME(12,30,0),コード表!$B$57,IF($Q43=TIME(13,0,0),コード表!$B$58,IF($Q43=TIME(13,30,0),コード表!$B$59,IF($Q43=TIME(14,0,0),コード表!$B$60,IF($Q43=TIME(14,30,0),コード表!$B$61,IF($Q43=TIME(15,0,0),コード表!$B$62,IF($Q43=TIME(15,30,0),コード表!$B$63,IF($Q43=TIME(16,0,0),コード表!$B$64,IF($Q43=TIME(16,30,0),コード表!$B$65,IF($Q43=TIME(17,0,0),コード表!$B$66,IF($Q43=TIME(17,30,0),コード表!$B$67,IF($Q43=TIME(18,0,0),コード表!$B$68))))))))))))))))))))))))))))))))))</f>
        <v/>
      </c>
      <c r="AZ43" s="420" t="str">
        <f>IF(U43="","",IF($Q43=TIME(2,0,0),コード表!$B$69,IF($Q43=TIME(2,30,0),コード表!$B$70,IF($Q43=TIME(3,0,0),コード表!$B$71,IF($Q43=TIME(3,30,0),コード表!$B$72,IF($Q43=TIME(4,0,0),コード表!$B$73,IF($Q43=TIME(4,30,0),コード表!$B$74,IF($Q43=TIME(5,0,0),コード表!$B$75,IF($Q43=TIME(5,30,0),コード表!$B$76,IF($Q43=TIME(6,0,0),コード表!$B$77,IF($Q43=TIME(6,30,0),コード表!$B$78,IF($Q43=TIME(7,0,0),コード表!$B$79,IF($Q43=TIME(7,30,0),コード表!$B$80,IF($Q43=TIME(8,0,0),コード表!$B$81,IF($Q43=TIME(8,30,0),コード表!$B$82,IF($Q43=TIME(9,0,0),コード表!$B$83,IF($Q43=TIME(9,30,0),コード表!$B$84,IF($Q43=TIME(10,0,0),コード表!$B$85,IF($Q43=TIME(10,30,0),コード表!$B$86,IF($Q43=TIME(11,0,0),コード表!$B$87,IF($Q43=TIME(11,30,0),コード表!$B$88,IF($Q43=TIME(12,0,0),コード表!$B$89,IF($Q43=TIME(12,30,0),コード表!$B$90,IF($Q43=TIME(13,0,0),コード表!$B$91,IF($Q43=TIME(13,30,0),コード表!$B$92,IF($Q43=TIME(14,0,0),コード表!$B$93,IF($Q43=TIME(14,30,0),コード表!$B$94,IF($Q43=TIME(15,0,0),コード表!$B$95,IF($Q43=TIME(15,30,0),コード表!$B$96,IF($Q43=TIME(16,0,0),コード表!$B$97,IF($Q43=TIME(16,30,0),コード表!$B$98,IF($Q43=TIME(17,0,0),コード表!$B$99,IF($Q43=TIME(17,30,0),コード表!$B$100,IF($Q43=TIME(18,0,0),コード表!$B$101))))))))))))))))))))))))))))))))))</f>
        <v/>
      </c>
      <c r="BA43" s="407" t="str">
        <f>IF(W43="","",IF($Q43=TIME(2,0,0),コード表!$B$102,IF($Q43=TIME(2,30,0),コード表!$B$103,IF($Q43=TIME(3,0,0),コード表!$B$104,IF($Q43=TIME(3,30,0),コード表!$B$105,IF($Q43=TIME(4,0,0),コード表!$B$106,IF($Q43=TIME(4,30,0),コード表!$B$107,IF($Q43=TIME(5,0,0),コード表!$B$108,IF($Q43=TIME(5,30,0),コード表!$B$109,IF($Q43=TIME(6,0,0),コード表!$B$110,IF($Q43=TIME(6,30,0),コード表!$B$111,IF($Q43=TIME(7,0,0),コード表!$B$112,IF($Q43=TIME(7,30,0),コード表!$B$113,IF($Q43=TIME(8,0,0),コード表!$B$114,IF($Q43=TIME(8,30,0),コード表!$B$115,IF($Q43=TIME(9,0,0),コード表!$B$116,IF($Q43=TIME(9,30,0),コード表!$B$117,IF($Q43=TIME(10,0,0),コード表!$B$118,IF($Q43=TIME(10,30,0),コード表!$B$119,IF($Q43=TIME(11,0,0),コード表!$B$120,IF($Q43=TIME(11,30,0),コード表!$B$121,IF($Q43=TIME(12,0,0),コード表!$B$122,IF($Q43=TIME(12,30,0),コード表!$B$123,IF($Q43=TIME(13,0,0),コード表!$B$124,IF($Q43=TIME(13,30,0),コード表!$B$125,IF($Q43=TIME(14,0,0),コード表!$B$126,IF($Q43=TIME(14,30,0),コード表!$B$127,IF($Q43=TIME(15,0,0),コード表!$B$128,IF($Q43=TIME(15,30,0),コード表!$B$129,IF($Q43=TIME(16,0,0),コード表!$B$130,IF($Q43=TIME(16,30,0),コード表!$B$131,IF($Q43=TIME(17,0,0),コード表!$B$132,IF($Q43=TIME(17,30,0),コード表!$B$133,IF($Q43=TIME(18,0,0),コード表!$B$134))))))))))))))))))))))))))))))))))</f>
        <v/>
      </c>
      <c r="BB43" s="408" t="str">
        <f>IF(Y43="","",Y43*コード表!$B$135)</f>
        <v/>
      </c>
      <c r="BF43" s="410">
        <f>DATE(請求書!$K$29,請求書!$Q$29,'実績記録 '!AE43)</f>
        <v>45854</v>
      </c>
      <c r="BG43" s="411">
        <f t="shared" ref="BG43" si="121">SUMIF($AT$13:$AT$74,BF43,$AW$13:$AW$74)</f>
        <v>0</v>
      </c>
      <c r="BH43" s="419" t="str">
        <f>IF($AG43=TIME(2,0,0),コード表!$B$3,IF($AG43=TIME(2,30,0),コード表!$B$4,IF($AG43=TIME(3,0,0),コード表!$B$5,IF($AG43=TIME(3,30,0),コード表!$B$6,IF($AG43=TIME(4,0,0),コード表!$B$7,IF($AG43=TIME(4,30,0),コード表!$B$8,IF($AG43=TIME(5,0,0),コード表!$B$9,IF($AG43=TIME(5,30,0),コード表!$B$10,IF($AG43=TIME(6,0,0),コード表!$B$11,IF($AG43=TIME(6,30,0),コード表!$B$12,IF($AG43=TIME(7,0,0),コード表!$B$13,IF($AG43=TIME(7,30,0),コード表!$B$14,IF($AG43=TIME(8,0,0),コード表!$B$15,IF($AG43=TIME(8,30,0),コード表!$B$16,IF($AG43=TIME(9,0,0),コード表!$B$17,IF($AG43=TIME(9,30,0),コード表!$B$18,IF($AG43=TIME(10,0,0),コード表!$B$19,IF($AG43=TIME(10,30,0),コード表!$B$20,IF($AG43=TIME(11,0,0),コード表!$B$21,IF($AG43=TIME(11,30,0),コード表!$B$22,IF($AG43=TIME(12,0,0),コード表!$B$23,IF($AG43=TIME(12,30,0),コード表!$B$24,IF($AG43=TIME(13,0,0),コード表!$B$25,IF($AG43=TIME(13,30,0),コード表!$B$26,IF($AG43=TIME(14,0,0),コード表!$B$27,IF($AG43=TIME(14,30,0),コード表!$B$28,IF($AG43=TIME(15,0,0),コード表!$B$29,IF($AG43=TIME(15,30,0),コード表!$B$30,IF($AG43=TIME(16,0,0),コード表!$B$31,IF($AG43=TIME(16,30,0),コード表!$B$32,IF($AG43=TIME(17,0,0),コード表!$B$33,IF($AG43=TIME(17,30,0),コード表!$B$34,IF($AG43=TIME(18,0,0),コード表!$B$35,"")))))))))))))))))))))))))))))))))</f>
        <v/>
      </c>
      <c r="BI43" s="420" t="str">
        <f t="shared" ref="BI43" si="122">IF(SUMIFS($AY$13:$AY$74,$AT$13:$AT$74,BF43)&gt;0,"〇","")</f>
        <v/>
      </c>
      <c r="BJ43" s="420" t="str">
        <f>IF(BI43="","",IF($AG43=TIME(2,0,0),コード表!$B$36,IF($AG43=TIME(2,30,0),コード表!$B$37,IF($AG43=TIME(3,0,0),コード表!$B$38,IF($AG43=TIME(3,30,0),コード表!$B$39,IF($AG43=TIME(4,0,0),コード表!$B$40,IF($AG43=TIME(4,30,0),コード表!$B$41,IF($AG43=TIME(5,0,0),コード表!$B$42,IF($AG43=TIME(5,30,0),コード表!$B$43,IF($AG43=TIME(6,0,0),コード表!$B$44,IF($AG43=TIME(6,30,0),コード表!$B$45,IF($AG43=TIME(7,0,0),コード表!$B$46,IF($AG43=TIME(7,30,0),コード表!$B$47,IF($AG43=TIME(8,0,0),コード表!$B$48,IF($AG43=TIME(8,30,0),コード表!$B$49,IF($AG43=TIME(9,0,0),コード表!$B$50,IF($AG43=TIME(9,30,0),コード表!$B$51,IF($AG43=TIME(10,0,0),コード表!$B$52,IF($AG43=TIME(10,30,0),コード表!$B$53,IF($AG43=TIME(11,0,0),コード表!$B$54,IF($AG43=TIME(11,30,0),コード表!$B$55,IF($AG43=TIME(12,0,0),コード表!$B$56,IF($AG43=TIME(12,30,0),コード表!$B$57,IF($AG43=TIME(13,0,0),コード表!$B$58,IF($AG43=TIME(13,30,0),コード表!$B$59,IF($AG43=TIME(14,0,0),コード表!$B$60,IF($AG43=TIME(14,30,0),コード表!$B$61,IF($AG43=TIME(15,0,0),コード表!$B$62,IF($AG43=TIME(15,30,0),コード表!$B$63,IF($AG43=TIME(16,0,0),コード表!$B$64,IF($AG43=TIME(16,30,0),コード表!$B$65,IF($AG43=TIME(17,0,0),コード表!$B$66,IF($AG43=TIME(17,30,0),コード表!$B$67,IF($AG43=TIME(18,0,0),コード表!$B$68))))))))))))))))))))))))))))))))))</f>
        <v/>
      </c>
      <c r="BK43" s="420" t="str">
        <f t="shared" ref="BK43" si="123">IF(SUMIFS($AZ$13:$AZ$74,$AT$13:$AT$74,BF43)&gt;0,"〇","")</f>
        <v/>
      </c>
      <c r="BL43" s="420" t="str">
        <f>IF(BK43="","",IF($AG43=TIME(2,0,0),コード表!$B$69,IF($AG43=TIME(2,30,0),コード表!$B$70,IF($AG43=TIME(3,0,0),コード表!$B$71,IF($AG43=TIME(3,30,0),コード表!$B$72,IF($AG43=TIME(4,0,0),コード表!$B$73,IF($AG43=TIME(4,30,0),コード表!$B$74,IF($AG43=TIME(5,0,0),コード表!$B$75,IF($AG43=TIME(5,30,0),コード表!$B$76,IF($AG43=TIME(6,0,0),コード表!$B$77,IF($AG43=TIME(6,30,0),コード表!$B$78,IF($AG43=TIME(7,0,0),コード表!$B$79,IF($AG43=TIME(7,30,0),コード表!$B$80,IF($AG43=TIME(8,0,0),コード表!$B$81,IF($AG43=TIME(8,30,0),コード表!$B$82,IF($AG43=TIME(9,0,0),コード表!$B$83,IF($AG43=TIME(9,30,0),コード表!$B$84,IF($AG43=TIME(10,0,0),コード表!$B$85,IF($AG43=TIME(10,30,0),コード表!$B$86,IF($AG43=TIME(11,0,0),コード表!$B$87,IF($AG43=TIME(11,30,0),コード表!$B$88,IF($AG43=TIME(12,0,0),コード表!$B$89,IF($AG43=TIME(12,30,0),コード表!$B$90,IF($AG43=TIME(13,0,0),コード表!$B$91,IF($AG43=TIME(13,30,0),コード表!$B$92,IF($AG43=TIME(14,0,0),コード表!$B$93,IF($AG43=TIME(14,30,0),コード表!$B$94,IF($AG43=TIME(15,0,0),コード表!$B$95,IF($AG43=TIME(15,30,0),コード表!$B$96,IF($AG43=TIME(16,0,0),コード表!$B$97,IF($AG43=TIME(16,30,0),コード表!$B$98,IF($AG43=TIME(17,0,0),コード表!$B$99,IF($AG43=TIME(17,30,0),コード表!$B$100,IF($AG43=TIME(18,0,0),コード表!$B$101))))))))))))))))))))))))))))))))))</f>
        <v/>
      </c>
      <c r="BM43" s="407" t="str">
        <f t="shared" ref="BM43" si="124">IF(SUMIFS($BA$13:$BA$74,$AT$13:$AT$74,BF43)&gt;0,"〇","")</f>
        <v/>
      </c>
      <c r="BN43" s="407" t="str">
        <f>IF(BM43="","",IF($AG43=TIME(2,0,0),コード表!$B$102,IF($AG43=TIME(2,30,0),コード表!$B$103,IF($AG43=TIME(3,0,0),コード表!$B$104,IF($AG43=TIME(3,30,0),コード表!$B$105,IF($AG43=TIME(4,0,0),コード表!$B$106,IF($AG43=TIME(4,30,0),コード表!$B$107,IF($AG43=TIME(5,0,0),コード表!$B$108,IF($AG43=TIME(5,30,0),コード表!$B$109,IF($AG43=TIME(6,0,0),コード表!$B$110,IF($AG43=TIME(6,30,0),コード表!$B$111,IF($AG43=TIME(7,0,0),コード表!$B$112,IF($AG43=TIME(7,30,0),コード表!$B$113,IF($AG43=TIME(8,0,0),コード表!$B$114,IF($AG43=TIME(8,30,0),コード表!$B$115,IF($AG43=TIME(9,0,0),コード表!$B$116,IF($AG43=TIME(9,30,0),コード表!$B$117,IF($AG43=TIME(10,0,0),コード表!$B$118,IF($AG43=TIME(10,30,0),コード表!$B$119,IF($AG43=TIME(11,0,0),コード表!$B$120,IF($AG43=TIME(11,30,0),コード表!$B$121,IF($AG43=TIME(12,0,0),コード表!$B$122,IF($AG43=TIME(12,30,0),コード表!$B$123,IF($AG43=TIME(13,0,0),コード表!$B$124,IF($AG43=TIME(13,30,0),コード表!$B$125,IF($AG43=TIME(14,0,0),コード表!$B$126,IF($AG43=TIME(14,30,0),コード表!$B$127,IF($AG43=TIME(15,0,0),コード表!$B$128,IF($AG43=TIME(15,30,0),コード表!$B$129,IF($AG43=TIME(16,0,0),コード表!$B$130,IF($AG43=TIME(16,30,0),コード表!$B$131,IF($AG43=TIME(17,0,0),コード表!$B$132,IF($AG43=TIME(17,30,0),コード表!$B$133,IF($AG43=TIME(18,0,0),コード表!$B$134))))))))))))))))))))))))))))))))))</f>
        <v/>
      </c>
      <c r="BO43" s="408" t="str">
        <f t="shared" ref="BO43" si="125">IF(SUMIF($AT$13:$AT$74,BF43,$BB$13:$BB$74)=0,"",SUMIF($AT$13:$AT$74,BF43,$BB$13:$BB$74))</f>
        <v/>
      </c>
      <c r="BP43" s="419" t="str">
        <f t="shared" ref="BP43" si="126">IF(AND(BH43="",BJ43="",BL43="",BN43="",BO43=""),"",MAX(BH43+BJ43,BH43+BL43,BH43+BN43))</f>
        <v/>
      </c>
      <c r="BQ43" s="536" t="str">
        <f t="shared" si="29"/>
        <v/>
      </c>
      <c r="BV43" s="93"/>
      <c r="BW43" s="80"/>
    </row>
    <row r="44" spans="1:75" s="5" customFormat="1" ht="17.649999999999999" customHeight="1" thickTop="1" thickBot="1">
      <c r="A44" s="12"/>
      <c r="B44" s="16"/>
      <c r="C44" s="288"/>
      <c r="D44" s="289"/>
      <c r="E44" s="292"/>
      <c r="F44" s="293"/>
      <c r="G44" s="296"/>
      <c r="H44" s="297"/>
      <c r="I44" s="299"/>
      <c r="J44" s="301"/>
      <c r="K44" s="297"/>
      <c r="L44" s="301"/>
      <c r="M44" s="297"/>
      <c r="N44" s="299"/>
      <c r="O44" s="417"/>
      <c r="P44" s="418"/>
      <c r="Q44" s="394"/>
      <c r="R44" s="395"/>
      <c r="S44" s="378"/>
      <c r="T44" s="379"/>
      <c r="U44" s="382"/>
      <c r="V44" s="383"/>
      <c r="W44" s="382"/>
      <c r="X44" s="383"/>
      <c r="Y44" s="382"/>
      <c r="Z44" s="398"/>
      <c r="AA44" s="402"/>
      <c r="AB44" s="403"/>
      <c r="AC44" s="404"/>
      <c r="AD44" s="127"/>
      <c r="AE44" s="430"/>
      <c r="AF44" s="432"/>
      <c r="AG44" s="387"/>
      <c r="AH44" s="388"/>
      <c r="AI44" s="388"/>
      <c r="AJ44" s="389"/>
      <c r="AK44" s="374"/>
      <c r="AL44" s="374"/>
      <c r="AM44" s="374"/>
      <c r="AN44" s="374"/>
      <c r="AO44" s="375"/>
      <c r="AP44" s="128"/>
      <c r="AQ44" s="129"/>
      <c r="AR44" s="128"/>
      <c r="AT44" s="390"/>
      <c r="AU44" s="391"/>
      <c r="AV44" s="391"/>
      <c r="AW44" s="421"/>
      <c r="AX44" s="420"/>
      <c r="AY44" s="420"/>
      <c r="AZ44" s="420"/>
      <c r="BA44" s="407"/>
      <c r="BB44" s="408"/>
      <c r="BF44" s="410"/>
      <c r="BG44" s="411"/>
      <c r="BH44" s="419"/>
      <c r="BI44" s="420"/>
      <c r="BJ44" s="420"/>
      <c r="BK44" s="420"/>
      <c r="BL44" s="420"/>
      <c r="BM44" s="407"/>
      <c r="BN44" s="407"/>
      <c r="BO44" s="408"/>
      <c r="BP44" s="419"/>
      <c r="BQ44" s="536"/>
    </row>
    <row r="45" spans="1:75" s="5" customFormat="1" ht="17.649999999999999" customHeight="1" thickTop="1" thickBot="1">
      <c r="A45" s="12"/>
      <c r="B45" s="23"/>
      <c r="C45" s="288"/>
      <c r="D45" s="289"/>
      <c r="E45" s="290" t="str">
        <f>IF(C45="","",TEXT(AT45,"aaa"))</f>
        <v/>
      </c>
      <c r="F45" s="291"/>
      <c r="G45" s="294"/>
      <c r="H45" s="295"/>
      <c r="I45" s="412" t="s">
        <v>122</v>
      </c>
      <c r="J45" s="413"/>
      <c r="K45" s="414"/>
      <c r="L45" s="413"/>
      <c r="M45" s="414"/>
      <c r="N45" s="412" t="s">
        <v>122</v>
      </c>
      <c r="O45" s="415"/>
      <c r="P45" s="416"/>
      <c r="Q45" s="392" t="str">
        <f>IF(G45="","",IF(AW45&lt;TIME(2,0,0),TIME(2,0,0),IF(MINUTE(AW45)&lt;30,TIME(HOUR(AW45),30,0),TIME(HOUR(AW45)+1,0,0))))</f>
        <v/>
      </c>
      <c r="R45" s="393"/>
      <c r="S45" s="442"/>
      <c r="T45" s="443"/>
      <c r="U45" s="396"/>
      <c r="V45" s="444"/>
      <c r="W45" s="380"/>
      <c r="X45" s="381"/>
      <c r="Y45" s="396"/>
      <c r="Z45" s="397"/>
      <c r="AA45" s="399"/>
      <c r="AB45" s="400"/>
      <c r="AC45" s="401"/>
      <c r="AD45" s="127"/>
      <c r="AE45" s="429">
        <v>17</v>
      </c>
      <c r="AF45" s="431" t="str">
        <f t="shared" ca="1" si="12"/>
        <v>木</v>
      </c>
      <c r="AG45" s="384" t="str">
        <f t="shared" ref="AG45" si="127">IF(BG45=0,"",IF(BG45&lt;TIME(2,0,0),TIME(2,0,0),IF(MINUTE(BG45)&lt;30,TIME(HOUR(BG45),30,0),TIME(HOUR(BG45)+1,0,0))))</f>
        <v/>
      </c>
      <c r="AH45" s="385"/>
      <c r="AI45" s="385"/>
      <c r="AJ45" s="386"/>
      <c r="AK45" s="372" t="str">
        <f t="shared" ref="AK45" si="128">IF(AND(BH45="",BJ45="",BL45="",BN45="",BO45=""),"",MAX(BH45+BJ45+BO45,BH45+BL45+BO45,BH45+BN45+BO45))</f>
        <v/>
      </c>
      <c r="AL45" s="372"/>
      <c r="AM45" s="372"/>
      <c r="AN45" s="372"/>
      <c r="AO45" s="373"/>
      <c r="AP45" s="128"/>
      <c r="AQ45" s="129"/>
      <c r="AR45" s="128"/>
      <c r="AT45" s="390" t="e">
        <f>DATE(請求書!$K$29,請求書!$Q$29,'実績記録 '!C45)</f>
        <v>#NUM!</v>
      </c>
      <c r="AU45" s="391">
        <f>TIME(G45,J45,0)</f>
        <v>0</v>
      </c>
      <c r="AV45" s="391">
        <f>TIME(L45,O45,0)</f>
        <v>0</v>
      </c>
      <c r="AW45" s="421">
        <f t="shared" ref="AW45" si="129">AV45-AU45</f>
        <v>0</v>
      </c>
      <c r="AX45" s="420" t="str">
        <f>IF($Q45=TIME(2,0,0),コード表!$B$3,IF($Q45=TIME(2,30,0),コード表!$B$4,IF($Q45=TIME(3,0,0),コード表!$B$5,IF($Q45=TIME(3,30,0),コード表!$B$6,IF($Q45=TIME(4,0,0),コード表!$B$7,IF($Q45=TIME(4,30,0),コード表!$B$8,IF($Q45=TIME(5,0,0),コード表!$B$9,IF($Q45=TIME(5,30,0),コード表!$B$10,IF($Q45=TIME(6,0,0),コード表!$B$11,IF($Q45=TIME(6,30,0),コード表!$B$12,IF($Q45=TIME(7,0,0),コード表!$B$13,IF($Q45=TIME(7,30,0),コード表!$B$14,IF($Q45=TIME(8,0,0),コード表!$B$15,IF($Q45=TIME(8,30,0),コード表!$B$16,IF($Q45=TIME(9,0,0),コード表!$B$17,IF($Q45=TIME(9,30,0),コード表!$B$18,IF($Q45=TIME(10,0,0),コード表!$B$19,IF($Q45=TIME(10,30,0),コード表!$B$20,IF($Q45=TIME(11,0,0),コード表!$B$21,IF($Q45=TIME(11,30,0),コード表!$B$22,IF($Q45=TIME(12,0,0),コード表!$B$23,IF($Q45=TIME(12,30,0),コード表!$B$24,IF($Q45=TIME(13,0,0),コード表!$B$25,IF($Q45=TIME(13,30,0),コード表!$B$26,IF($Q45=TIME(14,0,0),コード表!$B$27,IF($Q45=TIME(14,30,0),コード表!$B$28,IF($Q45=TIME(15,0,0),コード表!$B$29,IF($Q45=TIME(15,30,0),コード表!$B$30,IF($Q45=TIME(16,0,0),コード表!$B$31,IF($Q45=TIME(16,30,0),コード表!$B$32,IF($Q45=TIME(17,0,0),コード表!$B$33,IF($Q45=TIME(17,30,0),コード表!$B$34,IF($Q45=TIME(18,0,0),コード表!$B$35,"")))))))))))))))))))))))))))))))))</f>
        <v/>
      </c>
      <c r="AY45" s="420" t="str">
        <f>IF(S45="","",IF($Q45=TIME(2,0,0),コード表!$B$36,IF($Q45=TIME(2,30,0),コード表!$B$37,IF($Q45=TIME(3,0,0),コード表!$B$38,IF($Q45=TIME(3,30,0),コード表!$B$39,IF($Q45=TIME(4,0,0),コード表!$B$40,IF($Q45=TIME(4,30,0),コード表!$B$41,IF($Q45=TIME(5,0,0),コード表!$B$42,IF($Q45=TIME(5,30,0),コード表!$B$43,IF($Q45=TIME(6,0,0),コード表!$B$44,IF($Q45=TIME(6,30,0),コード表!$B$45,IF($Q45=TIME(7,0,0),コード表!$B$46,IF($Q45=TIME(7,30,0),コード表!$B$47,IF($Q45=TIME(8,0,0),コード表!$B$48,IF($Q45=TIME(8,30,0),コード表!$B$49,IF($Q45=TIME(9,0,0),コード表!$B$50,IF($Q45=TIME(9,30,0),コード表!$B$51,IF($Q45=TIME(10,0,0),コード表!$B$52,IF($Q45=TIME(10,30,0),コード表!$B$53,IF($Q45=TIME(11,0,0),コード表!$B$54,IF($Q45=TIME(11,30,0),コード表!$B$55,IF($Q45=TIME(12,0,0),コード表!$B$56,IF($Q45=TIME(12,30,0),コード表!$B$57,IF($Q45=TIME(13,0,0),コード表!$B$58,IF($Q45=TIME(13,30,0),コード表!$B$59,IF($Q45=TIME(14,0,0),コード表!$B$60,IF($Q45=TIME(14,30,0),コード表!$B$61,IF($Q45=TIME(15,0,0),コード表!$B$62,IF($Q45=TIME(15,30,0),コード表!$B$63,IF($Q45=TIME(16,0,0),コード表!$B$64,IF($Q45=TIME(16,30,0),コード表!$B$65,IF($Q45=TIME(17,0,0),コード表!$B$66,IF($Q45=TIME(17,30,0),コード表!$B$67,IF($Q45=TIME(18,0,0),コード表!$B$68))))))))))))))))))))))))))))))))))</f>
        <v/>
      </c>
      <c r="AZ45" s="420" t="str">
        <f>IF(U45="","",IF($Q45=TIME(2,0,0),コード表!$B$69,IF($Q45=TIME(2,30,0),コード表!$B$70,IF($Q45=TIME(3,0,0),コード表!$B$71,IF($Q45=TIME(3,30,0),コード表!$B$72,IF($Q45=TIME(4,0,0),コード表!$B$73,IF($Q45=TIME(4,30,0),コード表!$B$74,IF($Q45=TIME(5,0,0),コード表!$B$75,IF($Q45=TIME(5,30,0),コード表!$B$76,IF($Q45=TIME(6,0,0),コード表!$B$77,IF($Q45=TIME(6,30,0),コード表!$B$78,IF($Q45=TIME(7,0,0),コード表!$B$79,IF($Q45=TIME(7,30,0),コード表!$B$80,IF($Q45=TIME(8,0,0),コード表!$B$81,IF($Q45=TIME(8,30,0),コード表!$B$82,IF($Q45=TIME(9,0,0),コード表!$B$83,IF($Q45=TIME(9,30,0),コード表!$B$84,IF($Q45=TIME(10,0,0),コード表!$B$85,IF($Q45=TIME(10,30,0),コード表!$B$86,IF($Q45=TIME(11,0,0),コード表!$B$87,IF($Q45=TIME(11,30,0),コード表!$B$88,IF($Q45=TIME(12,0,0),コード表!$B$89,IF($Q45=TIME(12,30,0),コード表!$B$90,IF($Q45=TIME(13,0,0),コード表!$B$91,IF($Q45=TIME(13,30,0),コード表!$B$92,IF($Q45=TIME(14,0,0),コード表!$B$93,IF($Q45=TIME(14,30,0),コード表!$B$94,IF($Q45=TIME(15,0,0),コード表!$B$95,IF($Q45=TIME(15,30,0),コード表!$B$96,IF($Q45=TIME(16,0,0),コード表!$B$97,IF($Q45=TIME(16,30,0),コード表!$B$98,IF($Q45=TIME(17,0,0),コード表!$B$99,IF($Q45=TIME(17,30,0),コード表!$B$100,IF($Q45=TIME(18,0,0),コード表!$B$101))))))))))))))))))))))))))))))))))</f>
        <v/>
      </c>
      <c r="BA45" s="407" t="str">
        <f>IF(W45="","",IF($Q45=TIME(2,0,0),コード表!$B$102,IF($Q45=TIME(2,30,0),コード表!$B$103,IF($Q45=TIME(3,0,0),コード表!$B$104,IF($Q45=TIME(3,30,0),コード表!$B$105,IF($Q45=TIME(4,0,0),コード表!$B$106,IF($Q45=TIME(4,30,0),コード表!$B$107,IF($Q45=TIME(5,0,0),コード表!$B$108,IF($Q45=TIME(5,30,0),コード表!$B$109,IF($Q45=TIME(6,0,0),コード表!$B$110,IF($Q45=TIME(6,30,0),コード表!$B$111,IF($Q45=TIME(7,0,0),コード表!$B$112,IF($Q45=TIME(7,30,0),コード表!$B$113,IF($Q45=TIME(8,0,0),コード表!$B$114,IF($Q45=TIME(8,30,0),コード表!$B$115,IF($Q45=TIME(9,0,0),コード表!$B$116,IF($Q45=TIME(9,30,0),コード表!$B$117,IF($Q45=TIME(10,0,0),コード表!$B$118,IF($Q45=TIME(10,30,0),コード表!$B$119,IF($Q45=TIME(11,0,0),コード表!$B$120,IF($Q45=TIME(11,30,0),コード表!$B$121,IF($Q45=TIME(12,0,0),コード表!$B$122,IF($Q45=TIME(12,30,0),コード表!$B$123,IF($Q45=TIME(13,0,0),コード表!$B$124,IF($Q45=TIME(13,30,0),コード表!$B$125,IF($Q45=TIME(14,0,0),コード表!$B$126,IF($Q45=TIME(14,30,0),コード表!$B$127,IF($Q45=TIME(15,0,0),コード表!$B$128,IF($Q45=TIME(15,30,0),コード表!$B$129,IF($Q45=TIME(16,0,0),コード表!$B$130,IF($Q45=TIME(16,30,0),コード表!$B$131,IF($Q45=TIME(17,0,0),コード表!$B$132,IF($Q45=TIME(17,30,0),コード表!$B$133,IF($Q45=TIME(18,0,0),コード表!$B$134))))))))))))))))))))))))))))))))))</f>
        <v/>
      </c>
      <c r="BB45" s="408" t="str">
        <f>IF(Y45="","",Y45*コード表!$B$135)</f>
        <v/>
      </c>
      <c r="BF45" s="410">
        <f>DATE(請求書!$K$29,請求書!$Q$29,'実績記録 '!AE45)</f>
        <v>45855</v>
      </c>
      <c r="BG45" s="411">
        <f t="shared" ref="BG45" si="130">SUMIF($AT$13:$AT$74,BF45,$AW$13:$AW$74)</f>
        <v>0</v>
      </c>
      <c r="BH45" s="419" t="str">
        <f>IF($AG45=TIME(2,0,0),コード表!$B$3,IF($AG45=TIME(2,30,0),コード表!$B$4,IF($AG45=TIME(3,0,0),コード表!$B$5,IF($AG45=TIME(3,30,0),コード表!$B$6,IF($AG45=TIME(4,0,0),コード表!$B$7,IF($AG45=TIME(4,30,0),コード表!$B$8,IF($AG45=TIME(5,0,0),コード表!$B$9,IF($AG45=TIME(5,30,0),コード表!$B$10,IF($AG45=TIME(6,0,0),コード表!$B$11,IF($AG45=TIME(6,30,0),コード表!$B$12,IF($AG45=TIME(7,0,0),コード表!$B$13,IF($AG45=TIME(7,30,0),コード表!$B$14,IF($AG45=TIME(8,0,0),コード表!$B$15,IF($AG45=TIME(8,30,0),コード表!$B$16,IF($AG45=TIME(9,0,0),コード表!$B$17,IF($AG45=TIME(9,30,0),コード表!$B$18,IF($AG45=TIME(10,0,0),コード表!$B$19,IF($AG45=TIME(10,30,0),コード表!$B$20,IF($AG45=TIME(11,0,0),コード表!$B$21,IF($AG45=TIME(11,30,0),コード表!$B$22,IF($AG45=TIME(12,0,0),コード表!$B$23,IF($AG45=TIME(12,30,0),コード表!$B$24,IF($AG45=TIME(13,0,0),コード表!$B$25,IF($AG45=TIME(13,30,0),コード表!$B$26,IF($AG45=TIME(14,0,0),コード表!$B$27,IF($AG45=TIME(14,30,0),コード表!$B$28,IF($AG45=TIME(15,0,0),コード表!$B$29,IF($AG45=TIME(15,30,0),コード表!$B$30,IF($AG45=TIME(16,0,0),コード表!$B$31,IF($AG45=TIME(16,30,0),コード表!$B$32,IF($AG45=TIME(17,0,0),コード表!$B$33,IF($AG45=TIME(17,30,0),コード表!$B$34,IF($AG45=TIME(18,0,0),コード表!$B$35,"")))))))))))))))))))))))))))))))))</f>
        <v/>
      </c>
      <c r="BI45" s="420" t="str">
        <f t="shared" si="52"/>
        <v/>
      </c>
      <c r="BJ45" s="420" t="str">
        <f>IF(BI45="","",IF($AG45=TIME(2,0,0),コード表!$B$36,IF($AG45=TIME(2,30,0),コード表!$B$37,IF($AG45=TIME(3,0,0),コード表!$B$38,IF($AG45=TIME(3,30,0),コード表!$B$39,IF($AG45=TIME(4,0,0),コード表!$B$40,IF($AG45=TIME(4,30,0),コード表!$B$41,IF($AG45=TIME(5,0,0),コード表!$B$42,IF($AG45=TIME(5,30,0),コード表!$B$43,IF($AG45=TIME(6,0,0),コード表!$B$44,IF($AG45=TIME(6,30,0),コード表!$B$45,IF($AG45=TIME(7,0,0),コード表!$B$46,IF($AG45=TIME(7,30,0),コード表!$B$47,IF($AG45=TIME(8,0,0),コード表!$B$48,IF($AG45=TIME(8,30,0),コード表!$B$49,IF($AG45=TIME(9,0,0),コード表!$B$50,IF($AG45=TIME(9,30,0),コード表!$B$51,IF($AG45=TIME(10,0,0),コード表!$B$52,IF($AG45=TIME(10,30,0),コード表!$B$53,IF($AG45=TIME(11,0,0),コード表!$B$54,IF($AG45=TIME(11,30,0),コード表!$B$55,IF($AG45=TIME(12,0,0),コード表!$B$56,IF($AG45=TIME(12,30,0),コード表!$B$57,IF($AG45=TIME(13,0,0),コード表!$B$58,IF($AG45=TIME(13,30,0),コード表!$B$59,IF($AG45=TIME(14,0,0),コード表!$B$60,IF($AG45=TIME(14,30,0),コード表!$B$61,IF($AG45=TIME(15,0,0),コード表!$B$62,IF($AG45=TIME(15,30,0),コード表!$B$63,IF($AG45=TIME(16,0,0),コード表!$B$64,IF($AG45=TIME(16,30,0),コード表!$B$65,IF($AG45=TIME(17,0,0),コード表!$B$66,IF($AG45=TIME(17,30,0),コード表!$B$67,IF($AG45=TIME(18,0,0),コード表!$B$68))))))))))))))))))))))))))))))))))</f>
        <v/>
      </c>
      <c r="BK45" s="420" t="str">
        <f t="shared" ref="BK45" si="131">IF(SUMIFS($AZ$13:$AZ$74,$AT$13:$AT$74,BF45)&gt;0,"〇","")</f>
        <v/>
      </c>
      <c r="BL45" s="420" t="str">
        <f>IF(BK45="","",IF($AG45=TIME(2,0,0),コード表!$B$69,IF($AG45=TIME(2,30,0),コード表!$B$70,IF($AG45=TIME(3,0,0),コード表!$B$71,IF($AG45=TIME(3,30,0),コード表!$B$72,IF($AG45=TIME(4,0,0),コード表!$B$73,IF($AG45=TIME(4,30,0),コード表!$B$74,IF($AG45=TIME(5,0,0),コード表!$B$75,IF($AG45=TIME(5,30,0),コード表!$B$76,IF($AG45=TIME(6,0,0),コード表!$B$77,IF($AG45=TIME(6,30,0),コード表!$B$78,IF($AG45=TIME(7,0,0),コード表!$B$79,IF($AG45=TIME(7,30,0),コード表!$B$80,IF($AG45=TIME(8,0,0),コード表!$B$81,IF($AG45=TIME(8,30,0),コード表!$B$82,IF($AG45=TIME(9,0,0),コード表!$B$83,IF($AG45=TIME(9,30,0),コード表!$B$84,IF($AG45=TIME(10,0,0),コード表!$B$85,IF($AG45=TIME(10,30,0),コード表!$B$86,IF($AG45=TIME(11,0,0),コード表!$B$87,IF($AG45=TIME(11,30,0),コード表!$B$88,IF($AG45=TIME(12,0,0),コード表!$B$89,IF($AG45=TIME(12,30,0),コード表!$B$90,IF($AG45=TIME(13,0,0),コード表!$B$91,IF($AG45=TIME(13,30,0),コード表!$B$92,IF($AG45=TIME(14,0,0),コード表!$B$93,IF($AG45=TIME(14,30,0),コード表!$B$94,IF($AG45=TIME(15,0,0),コード表!$B$95,IF($AG45=TIME(15,30,0),コード表!$B$96,IF($AG45=TIME(16,0,0),コード表!$B$97,IF($AG45=TIME(16,30,0),コード表!$B$98,IF($AG45=TIME(17,0,0),コード表!$B$99,IF($AG45=TIME(17,30,0),コード表!$B$100,IF($AG45=TIME(18,0,0),コード表!$B$101))))))))))))))))))))))))))))))))))</f>
        <v/>
      </c>
      <c r="BM45" s="407" t="str">
        <f t="shared" ref="BM45" si="132">IF(SUMIFS($BA$13:$BA$74,$AT$13:$AT$74,BF45)&gt;0,"〇","")</f>
        <v/>
      </c>
      <c r="BN45" s="407" t="str">
        <f>IF(BM45="","",IF($AG45=TIME(2,0,0),コード表!$B$102,IF($AG45=TIME(2,30,0),コード表!$B$103,IF($AG45=TIME(3,0,0),コード表!$B$104,IF($AG45=TIME(3,30,0),コード表!$B$105,IF($AG45=TIME(4,0,0),コード表!$B$106,IF($AG45=TIME(4,30,0),コード表!$B$107,IF($AG45=TIME(5,0,0),コード表!$B$108,IF($AG45=TIME(5,30,0),コード表!$B$109,IF($AG45=TIME(6,0,0),コード表!$B$110,IF($AG45=TIME(6,30,0),コード表!$B$111,IF($AG45=TIME(7,0,0),コード表!$B$112,IF($AG45=TIME(7,30,0),コード表!$B$113,IF($AG45=TIME(8,0,0),コード表!$B$114,IF($AG45=TIME(8,30,0),コード表!$B$115,IF($AG45=TIME(9,0,0),コード表!$B$116,IF($AG45=TIME(9,30,0),コード表!$B$117,IF($AG45=TIME(10,0,0),コード表!$B$118,IF($AG45=TIME(10,30,0),コード表!$B$119,IF($AG45=TIME(11,0,0),コード表!$B$120,IF($AG45=TIME(11,30,0),コード表!$B$121,IF($AG45=TIME(12,0,0),コード表!$B$122,IF($AG45=TIME(12,30,0),コード表!$B$123,IF($AG45=TIME(13,0,0),コード表!$B$124,IF($AG45=TIME(13,30,0),コード表!$B$125,IF($AG45=TIME(14,0,0),コード表!$B$126,IF($AG45=TIME(14,30,0),コード表!$B$127,IF($AG45=TIME(15,0,0),コード表!$B$128,IF($AG45=TIME(15,30,0),コード表!$B$129,IF($AG45=TIME(16,0,0),コード表!$B$130,IF($AG45=TIME(16,30,0),コード表!$B$131,IF($AG45=TIME(17,0,0),コード表!$B$132,IF($AG45=TIME(17,30,0),コード表!$B$133,IF($AG45=TIME(18,0,0),コード表!$B$134))))))))))))))))))))))))))))))))))</f>
        <v/>
      </c>
      <c r="BO45" s="408" t="str">
        <f t="shared" ref="BO45" si="133">IF(SUMIF($AT$13:$AT$74,BF45,$BB$13:$BB$74)=0,"",SUMIF($AT$13:$AT$74,BF45,$BB$13:$BB$74))</f>
        <v/>
      </c>
      <c r="BP45" s="419" t="str">
        <f t="shared" ref="BP45" si="134">IF(AND(BH45="",BJ45="",BL45="",BN45="",BO45=""),"",MAX(BH45+BJ45,BH45+BL45,BH45+BN45))</f>
        <v/>
      </c>
      <c r="BQ45" s="536" t="str">
        <f t="shared" si="29"/>
        <v/>
      </c>
    </row>
    <row r="46" spans="1:75" s="5" customFormat="1" ht="17.649999999999999" customHeight="1" thickTop="1" thickBot="1">
      <c r="A46" s="12"/>
      <c r="B46" s="23"/>
      <c r="C46" s="288"/>
      <c r="D46" s="289"/>
      <c r="E46" s="292"/>
      <c r="F46" s="293"/>
      <c r="G46" s="296"/>
      <c r="H46" s="297"/>
      <c r="I46" s="299"/>
      <c r="J46" s="301"/>
      <c r="K46" s="297"/>
      <c r="L46" s="301"/>
      <c r="M46" s="297"/>
      <c r="N46" s="299"/>
      <c r="O46" s="417"/>
      <c r="P46" s="418"/>
      <c r="Q46" s="394"/>
      <c r="R46" s="395"/>
      <c r="S46" s="378"/>
      <c r="T46" s="379"/>
      <c r="U46" s="382"/>
      <c r="V46" s="383"/>
      <c r="W46" s="382"/>
      <c r="X46" s="383"/>
      <c r="Y46" s="382"/>
      <c r="Z46" s="398"/>
      <c r="AA46" s="402"/>
      <c r="AB46" s="403"/>
      <c r="AC46" s="404"/>
      <c r="AD46" s="127"/>
      <c r="AE46" s="430"/>
      <c r="AF46" s="432"/>
      <c r="AG46" s="387"/>
      <c r="AH46" s="388"/>
      <c r="AI46" s="388"/>
      <c r="AJ46" s="389"/>
      <c r="AK46" s="374"/>
      <c r="AL46" s="374"/>
      <c r="AM46" s="374"/>
      <c r="AN46" s="374"/>
      <c r="AO46" s="375"/>
      <c r="AP46" s="128"/>
      <c r="AQ46" s="129"/>
      <c r="AR46" s="128"/>
      <c r="AT46" s="390"/>
      <c r="AU46" s="391"/>
      <c r="AV46" s="391"/>
      <c r="AW46" s="421"/>
      <c r="AX46" s="420"/>
      <c r="AY46" s="420"/>
      <c r="AZ46" s="420"/>
      <c r="BA46" s="407"/>
      <c r="BB46" s="408"/>
      <c r="BF46" s="410"/>
      <c r="BG46" s="411"/>
      <c r="BH46" s="419"/>
      <c r="BI46" s="420"/>
      <c r="BJ46" s="420"/>
      <c r="BK46" s="420"/>
      <c r="BL46" s="420"/>
      <c r="BM46" s="407"/>
      <c r="BN46" s="407"/>
      <c r="BO46" s="408"/>
      <c r="BP46" s="419"/>
      <c r="BQ46" s="536"/>
    </row>
    <row r="47" spans="1:75" s="5" customFormat="1" ht="17.649999999999999" customHeight="1" thickTop="1" thickBot="1">
      <c r="A47" s="12"/>
      <c r="B47" s="23"/>
      <c r="C47" s="288"/>
      <c r="D47" s="289"/>
      <c r="E47" s="290" t="str">
        <f>IF(C47="","",TEXT(AT47,"aaa"))</f>
        <v/>
      </c>
      <c r="F47" s="291"/>
      <c r="G47" s="294"/>
      <c r="H47" s="295"/>
      <c r="I47" s="412" t="s">
        <v>122</v>
      </c>
      <c r="J47" s="413"/>
      <c r="K47" s="414"/>
      <c r="L47" s="413"/>
      <c r="M47" s="414"/>
      <c r="N47" s="412" t="s">
        <v>122</v>
      </c>
      <c r="O47" s="415"/>
      <c r="P47" s="416"/>
      <c r="Q47" s="392" t="str">
        <f>IF(G47="","",IF(AW47&lt;TIME(2,0,0),TIME(2,0,0),IF(MINUTE(AW47)&lt;30,TIME(HOUR(AW47),30,0),TIME(HOUR(AW47)+1,0,0))))</f>
        <v/>
      </c>
      <c r="R47" s="393"/>
      <c r="S47" s="442"/>
      <c r="T47" s="443"/>
      <c r="U47" s="396"/>
      <c r="V47" s="444"/>
      <c r="W47" s="380"/>
      <c r="X47" s="381"/>
      <c r="Y47" s="396"/>
      <c r="Z47" s="397"/>
      <c r="AA47" s="399"/>
      <c r="AB47" s="400"/>
      <c r="AC47" s="401"/>
      <c r="AD47" s="127"/>
      <c r="AE47" s="429">
        <v>18</v>
      </c>
      <c r="AF47" s="431" t="str">
        <f t="shared" ca="1" si="12"/>
        <v>金</v>
      </c>
      <c r="AG47" s="384" t="str">
        <f t="shared" ref="AG47" si="135">IF(BG47=0,"",IF(BG47&lt;TIME(2,0,0),TIME(2,0,0),IF(MINUTE(BG47)&lt;30,TIME(HOUR(BG47),30,0),TIME(HOUR(BG47)+1,0,0))))</f>
        <v/>
      </c>
      <c r="AH47" s="385"/>
      <c r="AI47" s="385"/>
      <c r="AJ47" s="386"/>
      <c r="AK47" s="372" t="str">
        <f t="shared" ref="AK47" si="136">IF(AND(BH47="",BJ47="",BL47="",BN47="",BO47=""),"",MAX(BH47+BJ47+BO47,BH47+BL47+BO47,BH47+BN47+BO47))</f>
        <v/>
      </c>
      <c r="AL47" s="372"/>
      <c r="AM47" s="372"/>
      <c r="AN47" s="372"/>
      <c r="AO47" s="373"/>
      <c r="AP47" s="128"/>
      <c r="AQ47" s="129"/>
      <c r="AR47" s="128"/>
      <c r="AT47" s="390" t="e">
        <f>DATE(請求書!$K$29,請求書!$Q$29,'実績記録 '!C47)</f>
        <v>#NUM!</v>
      </c>
      <c r="AU47" s="391">
        <f>TIME(G47,J47,0)</f>
        <v>0</v>
      </c>
      <c r="AV47" s="391">
        <f>TIME(L47,O47,0)</f>
        <v>0</v>
      </c>
      <c r="AW47" s="421">
        <f t="shared" ref="AW47" si="137">AV47-AU47</f>
        <v>0</v>
      </c>
      <c r="AX47" s="420" t="str">
        <f>IF($Q47=TIME(2,0,0),コード表!$B$3,IF($Q47=TIME(2,30,0),コード表!$B$4,IF($Q47=TIME(3,0,0),コード表!$B$5,IF($Q47=TIME(3,30,0),コード表!$B$6,IF($Q47=TIME(4,0,0),コード表!$B$7,IF($Q47=TIME(4,30,0),コード表!$B$8,IF($Q47=TIME(5,0,0),コード表!$B$9,IF($Q47=TIME(5,30,0),コード表!$B$10,IF($Q47=TIME(6,0,0),コード表!$B$11,IF($Q47=TIME(6,30,0),コード表!$B$12,IF($Q47=TIME(7,0,0),コード表!$B$13,IF($Q47=TIME(7,30,0),コード表!$B$14,IF($Q47=TIME(8,0,0),コード表!$B$15,IF($Q47=TIME(8,30,0),コード表!$B$16,IF($Q47=TIME(9,0,0),コード表!$B$17,IF($Q47=TIME(9,30,0),コード表!$B$18,IF($Q47=TIME(10,0,0),コード表!$B$19,IF($Q47=TIME(10,30,0),コード表!$B$20,IF($Q47=TIME(11,0,0),コード表!$B$21,IF($Q47=TIME(11,30,0),コード表!$B$22,IF($Q47=TIME(12,0,0),コード表!$B$23,IF($Q47=TIME(12,30,0),コード表!$B$24,IF($Q47=TIME(13,0,0),コード表!$B$25,IF($Q47=TIME(13,30,0),コード表!$B$26,IF($Q47=TIME(14,0,0),コード表!$B$27,IF($Q47=TIME(14,30,0),コード表!$B$28,IF($Q47=TIME(15,0,0),コード表!$B$29,IF($Q47=TIME(15,30,0),コード表!$B$30,IF($Q47=TIME(16,0,0),コード表!$B$31,IF($Q47=TIME(16,30,0),コード表!$B$32,IF($Q47=TIME(17,0,0),コード表!$B$33,IF($Q47=TIME(17,30,0),コード表!$B$34,IF($Q47=TIME(18,0,0),コード表!$B$35,"")))))))))))))))))))))))))))))))))</f>
        <v/>
      </c>
      <c r="AY47" s="420" t="str">
        <f>IF(S47="","",IF($Q47=TIME(2,0,0),コード表!$B$36,IF($Q47=TIME(2,30,0),コード表!$B$37,IF($Q47=TIME(3,0,0),コード表!$B$38,IF($Q47=TIME(3,30,0),コード表!$B$39,IF($Q47=TIME(4,0,0),コード表!$B$40,IF($Q47=TIME(4,30,0),コード表!$B$41,IF($Q47=TIME(5,0,0),コード表!$B$42,IF($Q47=TIME(5,30,0),コード表!$B$43,IF($Q47=TIME(6,0,0),コード表!$B$44,IF($Q47=TIME(6,30,0),コード表!$B$45,IF($Q47=TIME(7,0,0),コード表!$B$46,IF($Q47=TIME(7,30,0),コード表!$B$47,IF($Q47=TIME(8,0,0),コード表!$B$48,IF($Q47=TIME(8,30,0),コード表!$B$49,IF($Q47=TIME(9,0,0),コード表!$B$50,IF($Q47=TIME(9,30,0),コード表!$B$51,IF($Q47=TIME(10,0,0),コード表!$B$52,IF($Q47=TIME(10,30,0),コード表!$B$53,IF($Q47=TIME(11,0,0),コード表!$B$54,IF($Q47=TIME(11,30,0),コード表!$B$55,IF($Q47=TIME(12,0,0),コード表!$B$56,IF($Q47=TIME(12,30,0),コード表!$B$57,IF($Q47=TIME(13,0,0),コード表!$B$58,IF($Q47=TIME(13,30,0),コード表!$B$59,IF($Q47=TIME(14,0,0),コード表!$B$60,IF($Q47=TIME(14,30,0),コード表!$B$61,IF($Q47=TIME(15,0,0),コード表!$B$62,IF($Q47=TIME(15,30,0),コード表!$B$63,IF($Q47=TIME(16,0,0),コード表!$B$64,IF($Q47=TIME(16,30,0),コード表!$B$65,IF($Q47=TIME(17,0,0),コード表!$B$66,IF($Q47=TIME(17,30,0),コード表!$B$67,IF($Q47=TIME(18,0,0),コード表!$B$68))))))))))))))))))))))))))))))))))</f>
        <v/>
      </c>
      <c r="AZ47" s="420" t="str">
        <f>IF(U47="","",IF($Q47=TIME(2,0,0),コード表!$B$69,IF($Q47=TIME(2,30,0),コード表!$B$70,IF($Q47=TIME(3,0,0),コード表!$B$71,IF($Q47=TIME(3,30,0),コード表!$B$72,IF($Q47=TIME(4,0,0),コード表!$B$73,IF($Q47=TIME(4,30,0),コード表!$B$74,IF($Q47=TIME(5,0,0),コード表!$B$75,IF($Q47=TIME(5,30,0),コード表!$B$76,IF($Q47=TIME(6,0,0),コード表!$B$77,IF($Q47=TIME(6,30,0),コード表!$B$78,IF($Q47=TIME(7,0,0),コード表!$B$79,IF($Q47=TIME(7,30,0),コード表!$B$80,IF($Q47=TIME(8,0,0),コード表!$B$81,IF($Q47=TIME(8,30,0),コード表!$B$82,IF($Q47=TIME(9,0,0),コード表!$B$83,IF($Q47=TIME(9,30,0),コード表!$B$84,IF($Q47=TIME(10,0,0),コード表!$B$85,IF($Q47=TIME(10,30,0),コード表!$B$86,IF($Q47=TIME(11,0,0),コード表!$B$87,IF($Q47=TIME(11,30,0),コード表!$B$88,IF($Q47=TIME(12,0,0),コード表!$B$89,IF($Q47=TIME(12,30,0),コード表!$B$90,IF($Q47=TIME(13,0,0),コード表!$B$91,IF($Q47=TIME(13,30,0),コード表!$B$92,IF($Q47=TIME(14,0,0),コード表!$B$93,IF($Q47=TIME(14,30,0),コード表!$B$94,IF($Q47=TIME(15,0,0),コード表!$B$95,IF($Q47=TIME(15,30,0),コード表!$B$96,IF($Q47=TIME(16,0,0),コード表!$B$97,IF($Q47=TIME(16,30,0),コード表!$B$98,IF($Q47=TIME(17,0,0),コード表!$B$99,IF($Q47=TIME(17,30,0),コード表!$B$100,IF($Q47=TIME(18,0,0),コード表!$B$101))))))))))))))))))))))))))))))))))</f>
        <v/>
      </c>
      <c r="BA47" s="407" t="str">
        <f>IF(W47="","",IF($Q47=TIME(2,0,0),コード表!$B$102,IF($Q47=TIME(2,30,0),コード表!$B$103,IF($Q47=TIME(3,0,0),コード表!$B$104,IF($Q47=TIME(3,30,0),コード表!$B$105,IF($Q47=TIME(4,0,0),コード表!$B$106,IF($Q47=TIME(4,30,0),コード表!$B$107,IF($Q47=TIME(5,0,0),コード表!$B$108,IF($Q47=TIME(5,30,0),コード表!$B$109,IF($Q47=TIME(6,0,0),コード表!$B$110,IF($Q47=TIME(6,30,0),コード表!$B$111,IF($Q47=TIME(7,0,0),コード表!$B$112,IF($Q47=TIME(7,30,0),コード表!$B$113,IF($Q47=TIME(8,0,0),コード表!$B$114,IF($Q47=TIME(8,30,0),コード表!$B$115,IF($Q47=TIME(9,0,0),コード表!$B$116,IF($Q47=TIME(9,30,0),コード表!$B$117,IF($Q47=TIME(10,0,0),コード表!$B$118,IF($Q47=TIME(10,30,0),コード表!$B$119,IF($Q47=TIME(11,0,0),コード表!$B$120,IF($Q47=TIME(11,30,0),コード表!$B$121,IF($Q47=TIME(12,0,0),コード表!$B$122,IF($Q47=TIME(12,30,0),コード表!$B$123,IF($Q47=TIME(13,0,0),コード表!$B$124,IF($Q47=TIME(13,30,0),コード表!$B$125,IF($Q47=TIME(14,0,0),コード表!$B$126,IF($Q47=TIME(14,30,0),コード表!$B$127,IF($Q47=TIME(15,0,0),コード表!$B$128,IF($Q47=TIME(15,30,0),コード表!$B$129,IF($Q47=TIME(16,0,0),コード表!$B$130,IF($Q47=TIME(16,30,0),コード表!$B$131,IF($Q47=TIME(17,0,0),コード表!$B$132,IF($Q47=TIME(17,30,0),コード表!$B$133,IF($Q47=TIME(18,0,0),コード表!$B$134))))))))))))))))))))))))))))))))))</f>
        <v/>
      </c>
      <c r="BB47" s="408" t="str">
        <f>IF(Y47="","",Y47*コード表!$B$135)</f>
        <v/>
      </c>
      <c r="BF47" s="410">
        <f>DATE(請求書!$K$29,請求書!$Q$29,'実績記録 '!AE47)</f>
        <v>45856</v>
      </c>
      <c r="BG47" s="411">
        <f t="shared" ref="BG47" si="138">SUMIF($AT$13:$AT$74,BF47,$AW$13:$AW$74)</f>
        <v>0</v>
      </c>
      <c r="BH47" s="419" t="str">
        <f>IF($AG47=TIME(2,0,0),コード表!$B$3,IF($AG47=TIME(2,30,0),コード表!$B$4,IF($AG47=TIME(3,0,0),コード表!$B$5,IF($AG47=TIME(3,30,0),コード表!$B$6,IF($AG47=TIME(4,0,0),コード表!$B$7,IF($AG47=TIME(4,30,0),コード表!$B$8,IF($AG47=TIME(5,0,0),コード表!$B$9,IF($AG47=TIME(5,30,0),コード表!$B$10,IF($AG47=TIME(6,0,0),コード表!$B$11,IF($AG47=TIME(6,30,0),コード表!$B$12,IF($AG47=TIME(7,0,0),コード表!$B$13,IF($AG47=TIME(7,30,0),コード表!$B$14,IF($AG47=TIME(8,0,0),コード表!$B$15,IF($AG47=TIME(8,30,0),コード表!$B$16,IF($AG47=TIME(9,0,0),コード表!$B$17,IF($AG47=TIME(9,30,0),コード表!$B$18,IF($AG47=TIME(10,0,0),コード表!$B$19,IF($AG47=TIME(10,30,0),コード表!$B$20,IF($AG47=TIME(11,0,0),コード表!$B$21,IF($AG47=TIME(11,30,0),コード表!$B$22,IF($AG47=TIME(12,0,0),コード表!$B$23,IF($AG47=TIME(12,30,0),コード表!$B$24,IF($AG47=TIME(13,0,0),コード表!$B$25,IF($AG47=TIME(13,30,0),コード表!$B$26,IF($AG47=TIME(14,0,0),コード表!$B$27,IF($AG47=TIME(14,30,0),コード表!$B$28,IF($AG47=TIME(15,0,0),コード表!$B$29,IF($AG47=TIME(15,30,0),コード表!$B$30,IF($AG47=TIME(16,0,0),コード表!$B$31,IF($AG47=TIME(16,30,0),コード表!$B$32,IF($AG47=TIME(17,0,0),コード表!$B$33,IF($AG47=TIME(17,30,0),コード表!$B$34,IF($AG47=TIME(18,0,0),コード表!$B$35,"")))))))))))))))))))))))))))))))))</f>
        <v/>
      </c>
      <c r="BI47" s="420" t="str">
        <f t="shared" si="60"/>
        <v/>
      </c>
      <c r="BJ47" s="420" t="str">
        <f>IF(BI47="","",IF($AG47=TIME(2,0,0),コード表!$B$36,IF($AG47=TIME(2,30,0),コード表!$B$37,IF($AG47=TIME(3,0,0),コード表!$B$38,IF($AG47=TIME(3,30,0),コード表!$B$39,IF($AG47=TIME(4,0,0),コード表!$B$40,IF($AG47=TIME(4,30,0),コード表!$B$41,IF($AG47=TIME(5,0,0),コード表!$B$42,IF($AG47=TIME(5,30,0),コード表!$B$43,IF($AG47=TIME(6,0,0),コード表!$B$44,IF($AG47=TIME(6,30,0),コード表!$B$45,IF($AG47=TIME(7,0,0),コード表!$B$46,IF($AG47=TIME(7,30,0),コード表!$B$47,IF($AG47=TIME(8,0,0),コード表!$B$48,IF($AG47=TIME(8,30,0),コード表!$B$49,IF($AG47=TIME(9,0,0),コード表!$B$50,IF($AG47=TIME(9,30,0),コード表!$B$51,IF($AG47=TIME(10,0,0),コード表!$B$52,IF($AG47=TIME(10,30,0),コード表!$B$53,IF($AG47=TIME(11,0,0),コード表!$B$54,IF($AG47=TIME(11,30,0),コード表!$B$55,IF($AG47=TIME(12,0,0),コード表!$B$56,IF($AG47=TIME(12,30,0),コード表!$B$57,IF($AG47=TIME(13,0,0),コード表!$B$58,IF($AG47=TIME(13,30,0),コード表!$B$59,IF($AG47=TIME(14,0,0),コード表!$B$60,IF($AG47=TIME(14,30,0),コード表!$B$61,IF($AG47=TIME(15,0,0),コード表!$B$62,IF($AG47=TIME(15,30,0),コード表!$B$63,IF($AG47=TIME(16,0,0),コード表!$B$64,IF($AG47=TIME(16,30,0),コード表!$B$65,IF($AG47=TIME(17,0,0),コード表!$B$66,IF($AG47=TIME(17,30,0),コード表!$B$67,IF($AG47=TIME(18,0,0),コード表!$B$68))))))))))))))))))))))))))))))))))</f>
        <v/>
      </c>
      <c r="BK47" s="420" t="str">
        <f t="shared" ref="BK47" si="139">IF(SUMIFS($AZ$13:$AZ$74,$AT$13:$AT$74,BF47)&gt;0,"〇","")</f>
        <v/>
      </c>
      <c r="BL47" s="420" t="str">
        <f>IF(BK47="","",IF($AG47=TIME(2,0,0),コード表!$B$69,IF($AG47=TIME(2,30,0),コード表!$B$70,IF($AG47=TIME(3,0,0),コード表!$B$71,IF($AG47=TIME(3,30,0),コード表!$B$72,IF($AG47=TIME(4,0,0),コード表!$B$73,IF($AG47=TIME(4,30,0),コード表!$B$74,IF($AG47=TIME(5,0,0),コード表!$B$75,IF($AG47=TIME(5,30,0),コード表!$B$76,IF($AG47=TIME(6,0,0),コード表!$B$77,IF($AG47=TIME(6,30,0),コード表!$B$78,IF($AG47=TIME(7,0,0),コード表!$B$79,IF($AG47=TIME(7,30,0),コード表!$B$80,IF($AG47=TIME(8,0,0),コード表!$B$81,IF($AG47=TIME(8,30,0),コード表!$B$82,IF($AG47=TIME(9,0,0),コード表!$B$83,IF($AG47=TIME(9,30,0),コード表!$B$84,IF($AG47=TIME(10,0,0),コード表!$B$85,IF($AG47=TIME(10,30,0),コード表!$B$86,IF($AG47=TIME(11,0,0),コード表!$B$87,IF($AG47=TIME(11,30,0),コード表!$B$88,IF($AG47=TIME(12,0,0),コード表!$B$89,IF($AG47=TIME(12,30,0),コード表!$B$90,IF($AG47=TIME(13,0,0),コード表!$B$91,IF($AG47=TIME(13,30,0),コード表!$B$92,IF($AG47=TIME(14,0,0),コード表!$B$93,IF($AG47=TIME(14,30,0),コード表!$B$94,IF($AG47=TIME(15,0,0),コード表!$B$95,IF($AG47=TIME(15,30,0),コード表!$B$96,IF($AG47=TIME(16,0,0),コード表!$B$97,IF($AG47=TIME(16,30,0),コード表!$B$98,IF($AG47=TIME(17,0,0),コード表!$B$99,IF($AG47=TIME(17,30,0),コード表!$B$100,IF($AG47=TIME(18,0,0),コード表!$B$101))))))))))))))))))))))))))))))))))</f>
        <v/>
      </c>
      <c r="BM47" s="407" t="str">
        <f t="shared" ref="BM47" si="140">IF(SUMIFS($BA$13:$BA$74,$AT$13:$AT$74,BF47)&gt;0,"〇","")</f>
        <v/>
      </c>
      <c r="BN47" s="407" t="str">
        <f>IF(BM47="","",IF($AG47=TIME(2,0,0),コード表!$B$102,IF($AG47=TIME(2,30,0),コード表!$B$103,IF($AG47=TIME(3,0,0),コード表!$B$104,IF($AG47=TIME(3,30,0),コード表!$B$105,IF($AG47=TIME(4,0,0),コード表!$B$106,IF($AG47=TIME(4,30,0),コード表!$B$107,IF($AG47=TIME(5,0,0),コード表!$B$108,IF($AG47=TIME(5,30,0),コード表!$B$109,IF($AG47=TIME(6,0,0),コード表!$B$110,IF($AG47=TIME(6,30,0),コード表!$B$111,IF($AG47=TIME(7,0,0),コード表!$B$112,IF($AG47=TIME(7,30,0),コード表!$B$113,IF($AG47=TIME(8,0,0),コード表!$B$114,IF($AG47=TIME(8,30,0),コード表!$B$115,IF($AG47=TIME(9,0,0),コード表!$B$116,IF($AG47=TIME(9,30,0),コード表!$B$117,IF($AG47=TIME(10,0,0),コード表!$B$118,IF($AG47=TIME(10,30,0),コード表!$B$119,IF($AG47=TIME(11,0,0),コード表!$B$120,IF($AG47=TIME(11,30,0),コード表!$B$121,IF($AG47=TIME(12,0,0),コード表!$B$122,IF($AG47=TIME(12,30,0),コード表!$B$123,IF($AG47=TIME(13,0,0),コード表!$B$124,IF($AG47=TIME(13,30,0),コード表!$B$125,IF($AG47=TIME(14,0,0),コード表!$B$126,IF($AG47=TIME(14,30,0),コード表!$B$127,IF($AG47=TIME(15,0,0),コード表!$B$128,IF($AG47=TIME(15,30,0),コード表!$B$129,IF($AG47=TIME(16,0,0),コード表!$B$130,IF($AG47=TIME(16,30,0),コード表!$B$131,IF($AG47=TIME(17,0,0),コード表!$B$132,IF($AG47=TIME(17,30,0),コード表!$B$133,IF($AG47=TIME(18,0,0),コード表!$B$134))))))))))))))))))))))))))))))))))</f>
        <v/>
      </c>
      <c r="BO47" s="408" t="str">
        <f t="shared" ref="BO47" si="141">IF(SUMIF($AT$13:$AT$74,BF47,$BB$13:$BB$74)=0,"",SUMIF($AT$13:$AT$74,BF47,$BB$13:$BB$74))</f>
        <v/>
      </c>
      <c r="BP47" s="419" t="str">
        <f t="shared" ref="BP47" si="142">IF(AND(BH47="",BJ47="",BL47="",BN47="",BO47=""),"",MAX(BH47+BJ47,BH47+BL47,BH47+BN47))</f>
        <v/>
      </c>
      <c r="BQ47" s="536" t="str">
        <f t="shared" si="29"/>
        <v/>
      </c>
    </row>
    <row r="48" spans="1:75" s="5" customFormat="1" ht="17.649999999999999" customHeight="1" thickTop="1" thickBot="1">
      <c r="A48" s="12"/>
      <c r="B48" s="23"/>
      <c r="C48" s="288"/>
      <c r="D48" s="289"/>
      <c r="E48" s="292"/>
      <c r="F48" s="293"/>
      <c r="G48" s="296"/>
      <c r="H48" s="297"/>
      <c r="I48" s="299"/>
      <c r="J48" s="301"/>
      <c r="K48" s="297"/>
      <c r="L48" s="301"/>
      <c r="M48" s="297"/>
      <c r="N48" s="299"/>
      <c r="O48" s="417"/>
      <c r="P48" s="418"/>
      <c r="Q48" s="394"/>
      <c r="R48" s="395"/>
      <c r="S48" s="378"/>
      <c r="T48" s="379"/>
      <c r="U48" s="382"/>
      <c r="V48" s="383"/>
      <c r="W48" s="382"/>
      <c r="X48" s="383"/>
      <c r="Y48" s="382"/>
      <c r="Z48" s="398"/>
      <c r="AA48" s="402"/>
      <c r="AB48" s="403"/>
      <c r="AC48" s="404"/>
      <c r="AD48" s="127"/>
      <c r="AE48" s="430"/>
      <c r="AF48" s="432"/>
      <c r="AG48" s="387"/>
      <c r="AH48" s="388"/>
      <c r="AI48" s="388"/>
      <c r="AJ48" s="389"/>
      <c r="AK48" s="374"/>
      <c r="AL48" s="374"/>
      <c r="AM48" s="374"/>
      <c r="AN48" s="374"/>
      <c r="AO48" s="375"/>
      <c r="AP48" s="128"/>
      <c r="AQ48" s="129"/>
      <c r="AR48" s="128"/>
      <c r="AT48" s="390"/>
      <c r="AU48" s="391"/>
      <c r="AV48" s="391"/>
      <c r="AW48" s="421"/>
      <c r="AX48" s="420"/>
      <c r="AY48" s="420"/>
      <c r="AZ48" s="420"/>
      <c r="BA48" s="407"/>
      <c r="BB48" s="408"/>
      <c r="BF48" s="410"/>
      <c r="BG48" s="411"/>
      <c r="BH48" s="419"/>
      <c r="BI48" s="420"/>
      <c r="BJ48" s="420"/>
      <c r="BK48" s="420"/>
      <c r="BL48" s="420"/>
      <c r="BM48" s="407"/>
      <c r="BN48" s="407"/>
      <c r="BO48" s="408"/>
      <c r="BP48" s="419"/>
      <c r="BQ48" s="536"/>
    </row>
    <row r="49" spans="1:69" s="5" customFormat="1" ht="17.850000000000001" customHeight="1" thickTop="1" thickBot="1">
      <c r="A49" s="12"/>
      <c r="B49" s="23"/>
      <c r="C49" s="288"/>
      <c r="D49" s="289"/>
      <c r="E49" s="290" t="str">
        <f>IF(C49="","",TEXT(AT49,"aaa"))</f>
        <v/>
      </c>
      <c r="F49" s="291"/>
      <c r="G49" s="294"/>
      <c r="H49" s="295"/>
      <c r="I49" s="412" t="s">
        <v>122</v>
      </c>
      <c r="J49" s="413"/>
      <c r="K49" s="414"/>
      <c r="L49" s="413"/>
      <c r="M49" s="414"/>
      <c r="N49" s="412" t="s">
        <v>122</v>
      </c>
      <c r="O49" s="415"/>
      <c r="P49" s="416"/>
      <c r="Q49" s="392" t="str">
        <f>IF(G49="","",IF(AW49&lt;TIME(2,0,0),TIME(2,0,0),IF(MINUTE(AW49)&lt;30,TIME(HOUR(AW49),30,0),TIME(HOUR(AW49)+1,0,0))))</f>
        <v/>
      </c>
      <c r="R49" s="393"/>
      <c r="S49" s="442"/>
      <c r="T49" s="443"/>
      <c r="U49" s="396"/>
      <c r="V49" s="444"/>
      <c r="W49" s="380"/>
      <c r="X49" s="381"/>
      <c r="Y49" s="396"/>
      <c r="Z49" s="397"/>
      <c r="AA49" s="399"/>
      <c r="AB49" s="400"/>
      <c r="AC49" s="401"/>
      <c r="AD49" s="127"/>
      <c r="AE49" s="429">
        <v>19</v>
      </c>
      <c r="AF49" s="431" t="str">
        <f t="shared" ca="1" si="12"/>
        <v>土</v>
      </c>
      <c r="AG49" s="384" t="str">
        <f t="shared" ref="AG49" si="143">IF(BG49=0,"",IF(BG49&lt;TIME(2,0,0),TIME(2,0,0),IF(MINUTE(BG49)&lt;30,TIME(HOUR(BG49),30,0),TIME(HOUR(BG49)+1,0,0))))</f>
        <v/>
      </c>
      <c r="AH49" s="385"/>
      <c r="AI49" s="385"/>
      <c r="AJ49" s="386"/>
      <c r="AK49" s="372" t="str">
        <f t="shared" ref="AK49" si="144">IF(AND(BH49="",BJ49="",BL49="",BN49="",BO49=""),"",MAX(BH49+BJ49+BO49,BH49+BL49+BO49,BH49+BN49+BO49))</f>
        <v/>
      </c>
      <c r="AL49" s="372"/>
      <c r="AM49" s="372"/>
      <c r="AN49" s="372"/>
      <c r="AO49" s="373"/>
      <c r="AP49" s="128"/>
      <c r="AQ49" s="129"/>
      <c r="AR49" s="128"/>
      <c r="AT49" s="390" t="e">
        <f>DATE(請求書!$K$29,請求書!$Q$29,'実績記録 '!C49)</f>
        <v>#NUM!</v>
      </c>
      <c r="AU49" s="391">
        <f>TIME(G49,J49,0)</f>
        <v>0</v>
      </c>
      <c r="AV49" s="391">
        <f>TIME(L49,O49,0)</f>
        <v>0</v>
      </c>
      <c r="AW49" s="421">
        <f t="shared" ref="AW49" si="145">AV49-AU49</f>
        <v>0</v>
      </c>
      <c r="AX49" s="420" t="str">
        <f>IF($Q49=TIME(2,0,0),コード表!$B$3,IF($Q49=TIME(2,30,0),コード表!$B$4,IF($Q49=TIME(3,0,0),コード表!$B$5,IF($Q49=TIME(3,30,0),コード表!$B$6,IF($Q49=TIME(4,0,0),コード表!$B$7,IF($Q49=TIME(4,30,0),コード表!$B$8,IF($Q49=TIME(5,0,0),コード表!$B$9,IF($Q49=TIME(5,30,0),コード表!$B$10,IF($Q49=TIME(6,0,0),コード表!$B$11,IF($Q49=TIME(6,30,0),コード表!$B$12,IF($Q49=TIME(7,0,0),コード表!$B$13,IF($Q49=TIME(7,30,0),コード表!$B$14,IF($Q49=TIME(8,0,0),コード表!$B$15,IF($Q49=TIME(8,30,0),コード表!$B$16,IF($Q49=TIME(9,0,0),コード表!$B$17,IF($Q49=TIME(9,30,0),コード表!$B$18,IF($Q49=TIME(10,0,0),コード表!$B$19,IF($Q49=TIME(10,30,0),コード表!$B$20,IF($Q49=TIME(11,0,0),コード表!$B$21,IF($Q49=TIME(11,30,0),コード表!$B$22,IF($Q49=TIME(12,0,0),コード表!$B$23,IF($Q49=TIME(12,30,0),コード表!$B$24,IF($Q49=TIME(13,0,0),コード表!$B$25,IF($Q49=TIME(13,30,0),コード表!$B$26,IF($Q49=TIME(14,0,0),コード表!$B$27,IF($Q49=TIME(14,30,0),コード表!$B$28,IF($Q49=TIME(15,0,0),コード表!$B$29,IF($Q49=TIME(15,30,0),コード表!$B$30,IF($Q49=TIME(16,0,0),コード表!$B$31,IF($Q49=TIME(16,30,0),コード表!$B$32,IF($Q49=TIME(17,0,0),コード表!$B$33,IF($Q49=TIME(17,30,0),コード表!$B$34,IF($Q49=TIME(18,0,0),コード表!$B$35,"")))))))))))))))))))))))))))))))))</f>
        <v/>
      </c>
      <c r="AY49" s="420" t="str">
        <f>IF(S49="","",IF($Q49=TIME(2,0,0),コード表!$B$36,IF($Q49=TIME(2,30,0),コード表!$B$37,IF($Q49=TIME(3,0,0),コード表!$B$38,IF($Q49=TIME(3,30,0),コード表!$B$39,IF($Q49=TIME(4,0,0),コード表!$B$40,IF($Q49=TIME(4,30,0),コード表!$B$41,IF($Q49=TIME(5,0,0),コード表!$B$42,IF($Q49=TIME(5,30,0),コード表!$B$43,IF($Q49=TIME(6,0,0),コード表!$B$44,IF($Q49=TIME(6,30,0),コード表!$B$45,IF($Q49=TIME(7,0,0),コード表!$B$46,IF($Q49=TIME(7,30,0),コード表!$B$47,IF($Q49=TIME(8,0,0),コード表!$B$48,IF($Q49=TIME(8,30,0),コード表!$B$49,IF($Q49=TIME(9,0,0),コード表!$B$50,IF($Q49=TIME(9,30,0),コード表!$B$51,IF($Q49=TIME(10,0,0),コード表!$B$52,IF($Q49=TIME(10,30,0),コード表!$B$53,IF($Q49=TIME(11,0,0),コード表!$B$54,IF($Q49=TIME(11,30,0),コード表!$B$55,IF($Q49=TIME(12,0,0),コード表!$B$56,IF($Q49=TIME(12,30,0),コード表!$B$57,IF($Q49=TIME(13,0,0),コード表!$B$58,IF($Q49=TIME(13,30,0),コード表!$B$59,IF($Q49=TIME(14,0,0),コード表!$B$60,IF($Q49=TIME(14,30,0),コード表!$B$61,IF($Q49=TIME(15,0,0),コード表!$B$62,IF($Q49=TIME(15,30,0),コード表!$B$63,IF($Q49=TIME(16,0,0),コード表!$B$64,IF($Q49=TIME(16,30,0),コード表!$B$65,IF($Q49=TIME(17,0,0),コード表!$B$66,IF($Q49=TIME(17,30,0),コード表!$B$67,IF($Q49=TIME(18,0,0),コード表!$B$68))))))))))))))))))))))))))))))))))</f>
        <v/>
      </c>
      <c r="AZ49" s="420" t="str">
        <f>IF(U49="","",IF($Q49=TIME(2,0,0),コード表!$B$69,IF($Q49=TIME(2,30,0),コード表!$B$70,IF($Q49=TIME(3,0,0),コード表!$B$71,IF($Q49=TIME(3,30,0),コード表!$B$72,IF($Q49=TIME(4,0,0),コード表!$B$73,IF($Q49=TIME(4,30,0),コード表!$B$74,IF($Q49=TIME(5,0,0),コード表!$B$75,IF($Q49=TIME(5,30,0),コード表!$B$76,IF($Q49=TIME(6,0,0),コード表!$B$77,IF($Q49=TIME(6,30,0),コード表!$B$78,IF($Q49=TIME(7,0,0),コード表!$B$79,IF($Q49=TIME(7,30,0),コード表!$B$80,IF($Q49=TIME(8,0,0),コード表!$B$81,IF($Q49=TIME(8,30,0),コード表!$B$82,IF($Q49=TIME(9,0,0),コード表!$B$83,IF($Q49=TIME(9,30,0),コード表!$B$84,IF($Q49=TIME(10,0,0),コード表!$B$85,IF($Q49=TIME(10,30,0),コード表!$B$86,IF($Q49=TIME(11,0,0),コード表!$B$87,IF($Q49=TIME(11,30,0),コード表!$B$88,IF($Q49=TIME(12,0,0),コード表!$B$89,IF($Q49=TIME(12,30,0),コード表!$B$90,IF($Q49=TIME(13,0,0),コード表!$B$91,IF($Q49=TIME(13,30,0),コード表!$B$92,IF($Q49=TIME(14,0,0),コード表!$B$93,IF($Q49=TIME(14,30,0),コード表!$B$94,IF($Q49=TIME(15,0,0),コード表!$B$95,IF($Q49=TIME(15,30,0),コード表!$B$96,IF($Q49=TIME(16,0,0),コード表!$B$97,IF($Q49=TIME(16,30,0),コード表!$B$98,IF($Q49=TIME(17,0,0),コード表!$B$99,IF($Q49=TIME(17,30,0),コード表!$B$100,IF($Q49=TIME(18,0,0),コード表!$B$101))))))))))))))))))))))))))))))))))</f>
        <v/>
      </c>
      <c r="BA49" s="407" t="str">
        <f>IF(W49="","",IF($Q49=TIME(2,0,0),コード表!$B$102,IF($Q49=TIME(2,30,0),コード表!$B$103,IF($Q49=TIME(3,0,0),コード表!$B$104,IF($Q49=TIME(3,30,0),コード表!$B$105,IF($Q49=TIME(4,0,0),コード表!$B$106,IF($Q49=TIME(4,30,0),コード表!$B$107,IF($Q49=TIME(5,0,0),コード表!$B$108,IF($Q49=TIME(5,30,0),コード表!$B$109,IF($Q49=TIME(6,0,0),コード表!$B$110,IF($Q49=TIME(6,30,0),コード表!$B$111,IF($Q49=TIME(7,0,0),コード表!$B$112,IF($Q49=TIME(7,30,0),コード表!$B$113,IF($Q49=TIME(8,0,0),コード表!$B$114,IF($Q49=TIME(8,30,0),コード表!$B$115,IF($Q49=TIME(9,0,0),コード表!$B$116,IF($Q49=TIME(9,30,0),コード表!$B$117,IF($Q49=TIME(10,0,0),コード表!$B$118,IF($Q49=TIME(10,30,0),コード表!$B$119,IF($Q49=TIME(11,0,0),コード表!$B$120,IF($Q49=TIME(11,30,0),コード表!$B$121,IF($Q49=TIME(12,0,0),コード表!$B$122,IF($Q49=TIME(12,30,0),コード表!$B$123,IF($Q49=TIME(13,0,0),コード表!$B$124,IF($Q49=TIME(13,30,0),コード表!$B$125,IF($Q49=TIME(14,0,0),コード表!$B$126,IF($Q49=TIME(14,30,0),コード表!$B$127,IF($Q49=TIME(15,0,0),コード表!$B$128,IF($Q49=TIME(15,30,0),コード表!$B$129,IF($Q49=TIME(16,0,0),コード表!$B$130,IF($Q49=TIME(16,30,0),コード表!$B$131,IF($Q49=TIME(17,0,0),コード表!$B$132,IF($Q49=TIME(17,30,0),コード表!$B$133,IF($Q49=TIME(18,0,0),コード表!$B$134))))))))))))))))))))))))))))))))))</f>
        <v/>
      </c>
      <c r="BB49" s="408" t="str">
        <f>IF(Y49="","",Y49*コード表!$B$135)</f>
        <v/>
      </c>
      <c r="BF49" s="410">
        <f>DATE(請求書!$K$29,請求書!$Q$29,'実績記録 '!AE49)</f>
        <v>45857</v>
      </c>
      <c r="BG49" s="411">
        <f t="shared" ref="BG49" si="146">SUMIF($AT$13:$AT$74,BF49,$AW$13:$AW$74)</f>
        <v>0</v>
      </c>
      <c r="BH49" s="419" t="str">
        <f>IF($AG49=TIME(2,0,0),コード表!$B$3,IF($AG49=TIME(2,30,0),コード表!$B$4,IF($AG49=TIME(3,0,0),コード表!$B$5,IF($AG49=TIME(3,30,0),コード表!$B$6,IF($AG49=TIME(4,0,0),コード表!$B$7,IF($AG49=TIME(4,30,0),コード表!$B$8,IF($AG49=TIME(5,0,0),コード表!$B$9,IF($AG49=TIME(5,30,0),コード表!$B$10,IF($AG49=TIME(6,0,0),コード表!$B$11,IF($AG49=TIME(6,30,0),コード表!$B$12,IF($AG49=TIME(7,0,0),コード表!$B$13,IF($AG49=TIME(7,30,0),コード表!$B$14,IF($AG49=TIME(8,0,0),コード表!$B$15,IF($AG49=TIME(8,30,0),コード表!$B$16,IF($AG49=TIME(9,0,0),コード表!$B$17,IF($AG49=TIME(9,30,0),コード表!$B$18,IF($AG49=TIME(10,0,0),コード表!$B$19,IF($AG49=TIME(10,30,0),コード表!$B$20,IF($AG49=TIME(11,0,0),コード表!$B$21,IF($AG49=TIME(11,30,0),コード表!$B$22,IF($AG49=TIME(12,0,0),コード表!$B$23,IF($AG49=TIME(12,30,0),コード表!$B$24,IF($AG49=TIME(13,0,0),コード表!$B$25,IF($AG49=TIME(13,30,0),コード表!$B$26,IF($AG49=TIME(14,0,0),コード表!$B$27,IF($AG49=TIME(14,30,0),コード表!$B$28,IF($AG49=TIME(15,0,0),コード表!$B$29,IF($AG49=TIME(15,30,0),コード表!$B$30,IF($AG49=TIME(16,0,0),コード表!$B$31,IF($AG49=TIME(16,30,0),コード表!$B$32,IF($AG49=TIME(17,0,0),コード表!$B$33,IF($AG49=TIME(17,30,0),コード表!$B$34,IF($AG49=TIME(18,0,0),コード表!$B$35,"")))))))))))))))))))))))))))))))))</f>
        <v/>
      </c>
      <c r="BI49" s="420" t="str">
        <f t="shared" si="68"/>
        <v/>
      </c>
      <c r="BJ49" s="420" t="str">
        <f>IF(BI49="","",IF($AG49=TIME(2,0,0),コード表!$B$36,IF($AG49=TIME(2,30,0),コード表!$B$37,IF($AG49=TIME(3,0,0),コード表!$B$38,IF($AG49=TIME(3,30,0),コード表!$B$39,IF($AG49=TIME(4,0,0),コード表!$B$40,IF($AG49=TIME(4,30,0),コード表!$B$41,IF($AG49=TIME(5,0,0),コード表!$B$42,IF($AG49=TIME(5,30,0),コード表!$B$43,IF($AG49=TIME(6,0,0),コード表!$B$44,IF($AG49=TIME(6,30,0),コード表!$B$45,IF($AG49=TIME(7,0,0),コード表!$B$46,IF($AG49=TIME(7,30,0),コード表!$B$47,IF($AG49=TIME(8,0,0),コード表!$B$48,IF($AG49=TIME(8,30,0),コード表!$B$49,IF($AG49=TIME(9,0,0),コード表!$B$50,IF($AG49=TIME(9,30,0),コード表!$B$51,IF($AG49=TIME(10,0,0),コード表!$B$52,IF($AG49=TIME(10,30,0),コード表!$B$53,IF($AG49=TIME(11,0,0),コード表!$B$54,IF($AG49=TIME(11,30,0),コード表!$B$55,IF($AG49=TIME(12,0,0),コード表!$B$56,IF($AG49=TIME(12,30,0),コード表!$B$57,IF($AG49=TIME(13,0,0),コード表!$B$58,IF($AG49=TIME(13,30,0),コード表!$B$59,IF($AG49=TIME(14,0,0),コード表!$B$60,IF($AG49=TIME(14,30,0),コード表!$B$61,IF($AG49=TIME(15,0,0),コード表!$B$62,IF($AG49=TIME(15,30,0),コード表!$B$63,IF($AG49=TIME(16,0,0),コード表!$B$64,IF($AG49=TIME(16,30,0),コード表!$B$65,IF($AG49=TIME(17,0,0),コード表!$B$66,IF($AG49=TIME(17,30,0),コード表!$B$67,IF($AG49=TIME(18,0,0),コード表!$B$68))))))))))))))))))))))))))))))))))</f>
        <v/>
      </c>
      <c r="BK49" s="420" t="str">
        <f t="shared" ref="BK49" si="147">IF(SUMIFS($AZ$13:$AZ$74,$AT$13:$AT$74,BF49)&gt;0,"〇","")</f>
        <v/>
      </c>
      <c r="BL49" s="420" t="str">
        <f>IF(BK49="","",IF($AG49=TIME(2,0,0),コード表!$B$69,IF($AG49=TIME(2,30,0),コード表!$B$70,IF($AG49=TIME(3,0,0),コード表!$B$71,IF($AG49=TIME(3,30,0),コード表!$B$72,IF($AG49=TIME(4,0,0),コード表!$B$73,IF($AG49=TIME(4,30,0),コード表!$B$74,IF($AG49=TIME(5,0,0),コード表!$B$75,IF($AG49=TIME(5,30,0),コード表!$B$76,IF($AG49=TIME(6,0,0),コード表!$B$77,IF($AG49=TIME(6,30,0),コード表!$B$78,IF($AG49=TIME(7,0,0),コード表!$B$79,IF($AG49=TIME(7,30,0),コード表!$B$80,IF($AG49=TIME(8,0,0),コード表!$B$81,IF($AG49=TIME(8,30,0),コード表!$B$82,IF($AG49=TIME(9,0,0),コード表!$B$83,IF($AG49=TIME(9,30,0),コード表!$B$84,IF($AG49=TIME(10,0,0),コード表!$B$85,IF($AG49=TIME(10,30,0),コード表!$B$86,IF($AG49=TIME(11,0,0),コード表!$B$87,IF($AG49=TIME(11,30,0),コード表!$B$88,IF($AG49=TIME(12,0,0),コード表!$B$89,IF($AG49=TIME(12,30,0),コード表!$B$90,IF($AG49=TIME(13,0,0),コード表!$B$91,IF($AG49=TIME(13,30,0),コード表!$B$92,IF($AG49=TIME(14,0,0),コード表!$B$93,IF($AG49=TIME(14,30,0),コード表!$B$94,IF($AG49=TIME(15,0,0),コード表!$B$95,IF($AG49=TIME(15,30,0),コード表!$B$96,IF($AG49=TIME(16,0,0),コード表!$B$97,IF($AG49=TIME(16,30,0),コード表!$B$98,IF($AG49=TIME(17,0,0),コード表!$B$99,IF($AG49=TIME(17,30,0),コード表!$B$100,IF($AG49=TIME(18,0,0),コード表!$B$101))))))))))))))))))))))))))))))))))</f>
        <v/>
      </c>
      <c r="BM49" s="407" t="str">
        <f t="shared" ref="BM49" si="148">IF(SUMIFS($BA$13:$BA$74,$AT$13:$AT$74,BF49)&gt;0,"〇","")</f>
        <v/>
      </c>
      <c r="BN49" s="407" t="str">
        <f>IF(BM49="","",IF($AG49=TIME(2,0,0),コード表!$B$102,IF($AG49=TIME(2,30,0),コード表!$B$103,IF($AG49=TIME(3,0,0),コード表!$B$104,IF($AG49=TIME(3,30,0),コード表!$B$105,IF($AG49=TIME(4,0,0),コード表!$B$106,IF($AG49=TIME(4,30,0),コード表!$B$107,IF($AG49=TIME(5,0,0),コード表!$B$108,IF($AG49=TIME(5,30,0),コード表!$B$109,IF($AG49=TIME(6,0,0),コード表!$B$110,IF($AG49=TIME(6,30,0),コード表!$B$111,IF($AG49=TIME(7,0,0),コード表!$B$112,IF($AG49=TIME(7,30,0),コード表!$B$113,IF($AG49=TIME(8,0,0),コード表!$B$114,IF($AG49=TIME(8,30,0),コード表!$B$115,IF($AG49=TIME(9,0,0),コード表!$B$116,IF($AG49=TIME(9,30,0),コード表!$B$117,IF($AG49=TIME(10,0,0),コード表!$B$118,IF($AG49=TIME(10,30,0),コード表!$B$119,IF($AG49=TIME(11,0,0),コード表!$B$120,IF($AG49=TIME(11,30,0),コード表!$B$121,IF($AG49=TIME(12,0,0),コード表!$B$122,IF($AG49=TIME(12,30,0),コード表!$B$123,IF($AG49=TIME(13,0,0),コード表!$B$124,IF($AG49=TIME(13,30,0),コード表!$B$125,IF($AG49=TIME(14,0,0),コード表!$B$126,IF($AG49=TIME(14,30,0),コード表!$B$127,IF($AG49=TIME(15,0,0),コード表!$B$128,IF($AG49=TIME(15,30,0),コード表!$B$129,IF($AG49=TIME(16,0,0),コード表!$B$130,IF($AG49=TIME(16,30,0),コード表!$B$131,IF($AG49=TIME(17,0,0),コード表!$B$132,IF($AG49=TIME(17,30,0),コード表!$B$133,IF($AG49=TIME(18,0,0),コード表!$B$134))))))))))))))))))))))))))))))))))</f>
        <v/>
      </c>
      <c r="BO49" s="408" t="str">
        <f t="shared" ref="BO49" si="149">IF(SUMIF($AT$13:$AT$74,BF49,$BB$13:$BB$74)=0,"",SUMIF($AT$13:$AT$74,BF49,$BB$13:$BB$74))</f>
        <v/>
      </c>
      <c r="BP49" s="419" t="str">
        <f t="shared" ref="BP49" si="150">IF(AND(BH49="",BJ49="",BL49="",BN49="",BO49=""),"",MAX(BH49+BJ49,BH49+BL49,BH49+BN49))</f>
        <v/>
      </c>
      <c r="BQ49" s="536" t="str">
        <f t="shared" si="29"/>
        <v/>
      </c>
    </row>
    <row r="50" spans="1:69" s="5" customFormat="1" ht="17.649999999999999" customHeight="1" thickTop="1" thickBot="1">
      <c r="A50" s="12"/>
      <c r="B50" s="23"/>
      <c r="C50" s="288"/>
      <c r="D50" s="289"/>
      <c r="E50" s="292"/>
      <c r="F50" s="293"/>
      <c r="G50" s="296"/>
      <c r="H50" s="297"/>
      <c r="I50" s="299"/>
      <c r="J50" s="301"/>
      <c r="K50" s="297"/>
      <c r="L50" s="301"/>
      <c r="M50" s="297"/>
      <c r="N50" s="299"/>
      <c r="O50" s="417"/>
      <c r="P50" s="418"/>
      <c r="Q50" s="394"/>
      <c r="R50" s="395"/>
      <c r="S50" s="378"/>
      <c r="T50" s="379"/>
      <c r="U50" s="382"/>
      <c r="V50" s="383"/>
      <c r="W50" s="382"/>
      <c r="X50" s="383"/>
      <c r="Y50" s="382"/>
      <c r="Z50" s="398"/>
      <c r="AA50" s="402"/>
      <c r="AB50" s="403"/>
      <c r="AC50" s="404"/>
      <c r="AD50" s="127"/>
      <c r="AE50" s="430"/>
      <c r="AF50" s="432"/>
      <c r="AG50" s="387"/>
      <c r="AH50" s="388"/>
      <c r="AI50" s="388"/>
      <c r="AJ50" s="389"/>
      <c r="AK50" s="374"/>
      <c r="AL50" s="374"/>
      <c r="AM50" s="374"/>
      <c r="AN50" s="374"/>
      <c r="AO50" s="375"/>
      <c r="AP50" s="128"/>
      <c r="AQ50" s="129"/>
      <c r="AR50" s="128"/>
      <c r="AT50" s="390"/>
      <c r="AU50" s="391"/>
      <c r="AV50" s="391"/>
      <c r="AW50" s="421"/>
      <c r="AX50" s="420"/>
      <c r="AY50" s="420"/>
      <c r="AZ50" s="420"/>
      <c r="BA50" s="407"/>
      <c r="BB50" s="408"/>
      <c r="BF50" s="410"/>
      <c r="BG50" s="411"/>
      <c r="BH50" s="419"/>
      <c r="BI50" s="420"/>
      <c r="BJ50" s="420"/>
      <c r="BK50" s="420"/>
      <c r="BL50" s="420"/>
      <c r="BM50" s="407"/>
      <c r="BN50" s="407"/>
      <c r="BO50" s="408"/>
      <c r="BP50" s="419"/>
      <c r="BQ50" s="536"/>
    </row>
    <row r="51" spans="1:69" s="5" customFormat="1" ht="17.649999999999999" customHeight="1" thickTop="1" thickBot="1">
      <c r="A51" s="12"/>
      <c r="B51" s="23"/>
      <c r="C51" s="288"/>
      <c r="D51" s="289"/>
      <c r="E51" s="290" t="str">
        <f>IF(C51="","",TEXT(AT51,"aaa"))</f>
        <v/>
      </c>
      <c r="F51" s="291"/>
      <c r="G51" s="294"/>
      <c r="H51" s="295"/>
      <c r="I51" s="412" t="s">
        <v>122</v>
      </c>
      <c r="J51" s="413"/>
      <c r="K51" s="414"/>
      <c r="L51" s="413"/>
      <c r="M51" s="414"/>
      <c r="N51" s="412" t="s">
        <v>122</v>
      </c>
      <c r="O51" s="415"/>
      <c r="P51" s="416"/>
      <c r="Q51" s="392" t="str">
        <f>IF(G51="","",IF(AW51&lt;TIME(2,0,0),TIME(2,0,0),IF(MINUTE(AW51)&lt;30,TIME(HOUR(AW51),30,0),TIME(HOUR(AW51)+1,0,0))))</f>
        <v/>
      </c>
      <c r="R51" s="393"/>
      <c r="S51" s="442"/>
      <c r="T51" s="443"/>
      <c r="U51" s="396"/>
      <c r="V51" s="444"/>
      <c r="W51" s="380"/>
      <c r="X51" s="381"/>
      <c r="Y51" s="396"/>
      <c r="Z51" s="397"/>
      <c r="AA51" s="399"/>
      <c r="AB51" s="400"/>
      <c r="AC51" s="401"/>
      <c r="AD51" s="127"/>
      <c r="AE51" s="429">
        <v>20</v>
      </c>
      <c r="AF51" s="431" t="str">
        <f t="shared" ca="1" si="12"/>
        <v>日</v>
      </c>
      <c r="AG51" s="384" t="str">
        <f>IF(BG51=0,"",IF(BG51&lt;TIME(2,0,0),TIME(2,0,0),IF(MINUTE(BG51)&lt;30,TIME(HOUR(BG51),30,0),TIME(HOUR(BG51)+1,0,0))))</f>
        <v/>
      </c>
      <c r="AH51" s="385"/>
      <c r="AI51" s="385"/>
      <c r="AJ51" s="386"/>
      <c r="AK51" s="372" t="str">
        <f t="shared" ref="AK51" si="151">IF(AND(BH51="",BJ51="",BL51="",BN51="",BO51=""),"",MAX(BH51+BJ51+BO51,BH51+BL51+BO51,BH51+BN51+BO51))</f>
        <v/>
      </c>
      <c r="AL51" s="372"/>
      <c r="AM51" s="372"/>
      <c r="AN51" s="372"/>
      <c r="AO51" s="373"/>
      <c r="AP51" s="128"/>
      <c r="AQ51" s="129"/>
      <c r="AR51" s="128"/>
      <c r="AT51" s="390" t="e">
        <f>DATE(請求書!$K$29,請求書!$Q$29,'実績記録 '!C51)</f>
        <v>#NUM!</v>
      </c>
      <c r="AU51" s="391">
        <f>TIME(G51,J51,0)</f>
        <v>0</v>
      </c>
      <c r="AV51" s="391">
        <f>TIME(L51,O51,0)</f>
        <v>0</v>
      </c>
      <c r="AW51" s="421">
        <f t="shared" ref="AW51" si="152">AV51-AU51</f>
        <v>0</v>
      </c>
      <c r="AX51" s="420" t="str">
        <f>IF($Q51=TIME(2,0,0),コード表!$B$3,IF($Q51=TIME(2,30,0),コード表!$B$4,IF($Q51=TIME(3,0,0),コード表!$B$5,IF($Q51=TIME(3,30,0),コード表!$B$6,IF($Q51=TIME(4,0,0),コード表!$B$7,IF($Q51=TIME(4,30,0),コード表!$B$8,IF($Q51=TIME(5,0,0),コード表!$B$9,IF($Q51=TIME(5,30,0),コード表!$B$10,IF($Q51=TIME(6,0,0),コード表!$B$11,IF($Q51=TIME(6,30,0),コード表!$B$12,IF($Q51=TIME(7,0,0),コード表!$B$13,IF($Q51=TIME(7,30,0),コード表!$B$14,IF($Q51=TIME(8,0,0),コード表!$B$15,IF($Q51=TIME(8,30,0),コード表!$B$16,IF($Q51=TIME(9,0,0),コード表!$B$17,IF($Q51=TIME(9,30,0),コード表!$B$18,IF($Q51=TIME(10,0,0),コード表!$B$19,IF($Q51=TIME(10,30,0),コード表!$B$20,IF($Q51=TIME(11,0,0),コード表!$B$21,IF($Q51=TIME(11,30,0),コード表!$B$22,IF($Q51=TIME(12,0,0),コード表!$B$23,IF($Q51=TIME(12,30,0),コード表!$B$24,IF($Q51=TIME(13,0,0),コード表!$B$25,IF($Q51=TIME(13,30,0),コード表!$B$26,IF($Q51=TIME(14,0,0),コード表!$B$27,IF($Q51=TIME(14,30,0),コード表!$B$28,IF($Q51=TIME(15,0,0),コード表!$B$29,IF($Q51=TIME(15,30,0),コード表!$B$30,IF($Q51=TIME(16,0,0),コード表!$B$31,IF($Q51=TIME(16,30,0),コード表!$B$32,IF($Q51=TIME(17,0,0),コード表!$B$33,IF($Q51=TIME(17,30,0),コード表!$B$34,IF($Q51=TIME(18,0,0),コード表!$B$35,"")))))))))))))))))))))))))))))))))</f>
        <v/>
      </c>
      <c r="AY51" s="420" t="str">
        <f>IF(S51="","",IF($Q51=TIME(2,0,0),コード表!$B$36,IF($Q51=TIME(2,30,0),コード表!$B$37,IF($Q51=TIME(3,0,0),コード表!$B$38,IF($Q51=TIME(3,30,0),コード表!$B$39,IF($Q51=TIME(4,0,0),コード表!$B$40,IF($Q51=TIME(4,30,0),コード表!$B$41,IF($Q51=TIME(5,0,0),コード表!$B$42,IF($Q51=TIME(5,30,0),コード表!$B$43,IF($Q51=TIME(6,0,0),コード表!$B$44,IF($Q51=TIME(6,30,0),コード表!$B$45,IF($Q51=TIME(7,0,0),コード表!$B$46,IF($Q51=TIME(7,30,0),コード表!$B$47,IF($Q51=TIME(8,0,0),コード表!$B$48,IF($Q51=TIME(8,30,0),コード表!$B$49,IF($Q51=TIME(9,0,0),コード表!$B$50,IF($Q51=TIME(9,30,0),コード表!$B$51,IF($Q51=TIME(10,0,0),コード表!$B$52,IF($Q51=TIME(10,30,0),コード表!$B$53,IF($Q51=TIME(11,0,0),コード表!$B$54,IF($Q51=TIME(11,30,0),コード表!$B$55,IF($Q51=TIME(12,0,0),コード表!$B$56,IF($Q51=TIME(12,30,0),コード表!$B$57,IF($Q51=TIME(13,0,0),コード表!$B$58,IF($Q51=TIME(13,30,0),コード表!$B$59,IF($Q51=TIME(14,0,0),コード表!$B$60,IF($Q51=TIME(14,30,0),コード表!$B$61,IF($Q51=TIME(15,0,0),コード表!$B$62,IF($Q51=TIME(15,30,0),コード表!$B$63,IF($Q51=TIME(16,0,0),コード表!$B$64,IF($Q51=TIME(16,30,0),コード表!$B$65,IF($Q51=TIME(17,0,0),コード表!$B$66,IF($Q51=TIME(17,30,0),コード表!$B$67,IF($Q51=TIME(18,0,0),コード表!$B$68))))))))))))))))))))))))))))))))))</f>
        <v/>
      </c>
      <c r="AZ51" s="420" t="str">
        <f>IF(U51="","",IF($Q51=TIME(2,0,0),コード表!$B$69,IF($Q51=TIME(2,30,0),コード表!$B$70,IF($Q51=TIME(3,0,0),コード表!$B$71,IF($Q51=TIME(3,30,0),コード表!$B$72,IF($Q51=TIME(4,0,0),コード表!$B$73,IF($Q51=TIME(4,30,0),コード表!$B$74,IF($Q51=TIME(5,0,0),コード表!$B$75,IF($Q51=TIME(5,30,0),コード表!$B$76,IF($Q51=TIME(6,0,0),コード表!$B$77,IF($Q51=TIME(6,30,0),コード表!$B$78,IF($Q51=TIME(7,0,0),コード表!$B$79,IF($Q51=TIME(7,30,0),コード表!$B$80,IF($Q51=TIME(8,0,0),コード表!$B$81,IF($Q51=TIME(8,30,0),コード表!$B$82,IF($Q51=TIME(9,0,0),コード表!$B$83,IF($Q51=TIME(9,30,0),コード表!$B$84,IF($Q51=TIME(10,0,0),コード表!$B$85,IF($Q51=TIME(10,30,0),コード表!$B$86,IF($Q51=TIME(11,0,0),コード表!$B$87,IF($Q51=TIME(11,30,0),コード表!$B$88,IF($Q51=TIME(12,0,0),コード表!$B$89,IF($Q51=TIME(12,30,0),コード表!$B$90,IF($Q51=TIME(13,0,0),コード表!$B$91,IF($Q51=TIME(13,30,0),コード表!$B$92,IF($Q51=TIME(14,0,0),コード表!$B$93,IF($Q51=TIME(14,30,0),コード表!$B$94,IF($Q51=TIME(15,0,0),コード表!$B$95,IF($Q51=TIME(15,30,0),コード表!$B$96,IF($Q51=TIME(16,0,0),コード表!$B$97,IF($Q51=TIME(16,30,0),コード表!$B$98,IF($Q51=TIME(17,0,0),コード表!$B$99,IF($Q51=TIME(17,30,0),コード表!$B$100,IF($Q51=TIME(18,0,0),コード表!$B$101))))))))))))))))))))))))))))))))))</f>
        <v/>
      </c>
      <c r="BA51" s="407" t="str">
        <f>IF(W51="","",IF($Q51=TIME(2,0,0),コード表!$B$102,IF($Q51=TIME(2,30,0),コード表!$B$103,IF($Q51=TIME(3,0,0),コード表!$B$104,IF($Q51=TIME(3,30,0),コード表!$B$105,IF($Q51=TIME(4,0,0),コード表!$B$106,IF($Q51=TIME(4,30,0),コード表!$B$107,IF($Q51=TIME(5,0,0),コード表!$B$108,IF($Q51=TIME(5,30,0),コード表!$B$109,IF($Q51=TIME(6,0,0),コード表!$B$110,IF($Q51=TIME(6,30,0),コード表!$B$111,IF($Q51=TIME(7,0,0),コード表!$B$112,IF($Q51=TIME(7,30,0),コード表!$B$113,IF($Q51=TIME(8,0,0),コード表!$B$114,IF($Q51=TIME(8,30,0),コード表!$B$115,IF($Q51=TIME(9,0,0),コード表!$B$116,IF($Q51=TIME(9,30,0),コード表!$B$117,IF($Q51=TIME(10,0,0),コード表!$B$118,IF($Q51=TIME(10,30,0),コード表!$B$119,IF($Q51=TIME(11,0,0),コード表!$B$120,IF($Q51=TIME(11,30,0),コード表!$B$121,IF($Q51=TIME(12,0,0),コード表!$B$122,IF($Q51=TIME(12,30,0),コード表!$B$123,IF($Q51=TIME(13,0,0),コード表!$B$124,IF($Q51=TIME(13,30,0),コード表!$B$125,IF($Q51=TIME(14,0,0),コード表!$B$126,IF($Q51=TIME(14,30,0),コード表!$B$127,IF($Q51=TIME(15,0,0),コード表!$B$128,IF($Q51=TIME(15,30,0),コード表!$B$129,IF($Q51=TIME(16,0,0),コード表!$B$130,IF($Q51=TIME(16,30,0),コード表!$B$131,IF($Q51=TIME(17,0,0),コード表!$B$132,IF($Q51=TIME(17,30,0),コード表!$B$133,IF($Q51=TIME(18,0,0),コード表!$B$134))))))))))))))))))))))))))))))))))</f>
        <v/>
      </c>
      <c r="BB51" s="408" t="str">
        <f>IF(Y51="","",Y51*コード表!$B$135)</f>
        <v/>
      </c>
      <c r="BF51" s="410">
        <f>DATE(請求書!$K$29,請求書!$Q$29,'実績記録 '!AE51)</f>
        <v>45858</v>
      </c>
      <c r="BG51" s="411">
        <f t="shared" ref="BG51:BG69" si="153">SUMIF($AT$13:$AT$74,BF51,$AW$13:$AW$74)</f>
        <v>0</v>
      </c>
      <c r="BH51" s="419" t="str">
        <f>IF($AG51=TIME(2,0,0),コード表!$B$3,IF($AG51=TIME(2,30,0),コード表!$B$4,IF($AG51=TIME(3,0,0),コード表!$B$5,IF($AG51=TIME(3,30,0),コード表!$B$6,IF($AG51=TIME(4,0,0),コード表!$B$7,IF($AG51=TIME(4,30,0),コード表!$B$8,IF($AG51=TIME(5,0,0),コード表!$B$9,IF($AG51=TIME(5,30,0),コード表!$B$10,IF($AG51=TIME(6,0,0),コード表!$B$11,IF($AG51=TIME(6,30,0),コード表!$B$12,IF($AG51=TIME(7,0,0),コード表!$B$13,IF($AG51=TIME(7,30,0),コード表!$B$14,IF($AG51=TIME(8,0,0),コード表!$B$15,IF($AG51=TIME(8,30,0),コード表!$B$16,IF($AG51=TIME(9,0,0),コード表!$B$17,IF($AG51=TIME(9,30,0),コード表!$B$18,IF($AG51=TIME(10,0,0),コード表!$B$19,IF($AG51=TIME(10,30,0),コード表!$B$20,IF($AG51=TIME(11,0,0),コード表!$B$21,IF($AG51=TIME(11,30,0),コード表!$B$22,IF($AG51=TIME(12,0,0),コード表!$B$23,IF($AG51=TIME(12,30,0),コード表!$B$24,IF($AG51=TIME(13,0,0),コード表!$B$25,IF($AG51=TIME(13,30,0),コード表!$B$26,IF($AG51=TIME(14,0,0),コード表!$B$27,IF($AG51=TIME(14,30,0),コード表!$B$28,IF($AG51=TIME(15,0,0),コード表!$B$29,IF($AG51=TIME(15,30,0),コード表!$B$30,IF($AG51=TIME(16,0,0),コード表!$B$31,IF($AG51=TIME(16,30,0),コード表!$B$32,IF($AG51=TIME(17,0,0),コード表!$B$33,IF($AG51=TIME(17,30,0),コード表!$B$34,IF($AG51=TIME(18,0,0),コード表!$B$35,"")))))))))))))))))))))))))))))))))</f>
        <v/>
      </c>
      <c r="BI51" s="420" t="str">
        <f t="shared" si="34"/>
        <v/>
      </c>
      <c r="BJ51" s="420" t="str">
        <f>IF(BI51="","",IF($AG51=TIME(2,0,0),コード表!$B$36,IF($AG51=TIME(2,30,0),コード表!$B$37,IF($AG51=TIME(3,0,0),コード表!$B$38,IF($AG51=TIME(3,30,0),コード表!$B$39,IF($AG51=TIME(4,0,0),コード表!$B$40,IF($AG51=TIME(4,30,0),コード表!$B$41,IF($AG51=TIME(5,0,0),コード表!$B$42,IF($AG51=TIME(5,30,0),コード表!$B$43,IF($AG51=TIME(6,0,0),コード表!$B$44,IF($AG51=TIME(6,30,0),コード表!$B$45,IF($AG51=TIME(7,0,0),コード表!$B$46,IF($AG51=TIME(7,30,0),コード表!$B$47,IF($AG51=TIME(8,0,0),コード表!$B$48,IF($AG51=TIME(8,30,0),コード表!$B$49,IF($AG51=TIME(9,0,0),コード表!$B$50,IF($AG51=TIME(9,30,0),コード表!$B$51,IF($AG51=TIME(10,0,0),コード表!$B$52,IF($AG51=TIME(10,30,0),コード表!$B$53,IF($AG51=TIME(11,0,0),コード表!$B$54,IF($AG51=TIME(11,30,0),コード表!$B$55,IF($AG51=TIME(12,0,0),コード表!$B$56,IF($AG51=TIME(12,30,0),コード表!$B$57,IF($AG51=TIME(13,0,0),コード表!$B$58,IF($AG51=TIME(13,30,0),コード表!$B$59,IF($AG51=TIME(14,0,0),コード表!$B$60,IF($AG51=TIME(14,30,0),コード表!$B$61,IF($AG51=TIME(15,0,0),コード表!$B$62,IF($AG51=TIME(15,30,0),コード表!$B$63,IF($AG51=TIME(16,0,0),コード表!$B$64,IF($AG51=TIME(16,30,0),コード表!$B$65,IF($AG51=TIME(17,0,0),コード表!$B$66,IF($AG51=TIME(17,30,0),コード表!$B$67,IF($AG51=TIME(18,0,0),コード表!$B$68))))))))))))))))))))))))))))))))))</f>
        <v/>
      </c>
      <c r="BK51" s="420" t="str">
        <f t="shared" ref="BK51" si="154">IF(SUMIFS($AZ$13:$AZ$74,$AT$13:$AT$74,BF51)&gt;0,"〇","")</f>
        <v/>
      </c>
      <c r="BL51" s="420" t="str">
        <f>IF(BK51="","",IF($AG51=TIME(2,0,0),コード表!$B$69,IF($AG51=TIME(2,30,0),コード表!$B$70,IF($AG51=TIME(3,0,0),コード表!$B$71,IF($AG51=TIME(3,30,0),コード表!$B$72,IF($AG51=TIME(4,0,0),コード表!$B$73,IF($AG51=TIME(4,30,0),コード表!$B$74,IF($AG51=TIME(5,0,0),コード表!$B$75,IF($AG51=TIME(5,30,0),コード表!$B$76,IF($AG51=TIME(6,0,0),コード表!$B$77,IF($AG51=TIME(6,30,0),コード表!$B$78,IF($AG51=TIME(7,0,0),コード表!$B$79,IF($AG51=TIME(7,30,0),コード表!$B$80,IF($AG51=TIME(8,0,0),コード表!$B$81,IF($AG51=TIME(8,30,0),コード表!$B$82,IF($AG51=TIME(9,0,0),コード表!$B$83,IF($AG51=TIME(9,30,0),コード表!$B$84,IF($AG51=TIME(10,0,0),コード表!$B$85,IF($AG51=TIME(10,30,0),コード表!$B$86,IF($AG51=TIME(11,0,0),コード表!$B$87,IF($AG51=TIME(11,30,0),コード表!$B$88,IF($AG51=TIME(12,0,0),コード表!$B$89,IF($AG51=TIME(12,30,0),コード表!$B$90,IF($AG51=TIME(13,0,0),コード表!$B$91,IF($AG51=TIME(13,30,0),コード表!$B$92,IF($AG51=TIME(14,0,0),コード表!$B$93,IF($AG51=TIME(14,30,0),コード表!$B$94,IF($AG51=TIME(15,0,0),コード表!$B$95,IF($AG51=TIME(15,30,0),コード表!$B$96,IF($AG51=TIME(16,0,0),コード表!$B$97,IF($AG51=TIME(16,30,0),コード表!$B$98,IF($AG51=TIME(17,0,0),コード表!$B$99,IF($AG51=TIME(17,30,0),コード表!$B$100,IF($AG51=TIME(18,0,0),コード表!$B$101))))))))))))))))))))))))))))))))))</f>
        <v/>
      </c>
      <c r="BM51" s="407" t="str">
        <f t="shared" ref="BM51" si="155">IF(SUMIFS($BA$13:$BA$74,$AT$13:$AT$74,BF51)&gt;0,"〇","")</f>
        <v/>
      </c>
      <c r="BN51" s="407" t="str">
        <f>IF(BM51="","",IF($AG51=TIME(2,0,0),コード表!$B$102,IF($AG51=TIME(2,30,0),コード表!$B$103,IF($AG51=TIME(3,0,0),コード表!$B$104,IF($AG51=TIME(3,30,0),コード表!$B$105,IF($AG51=TIME(4,0,0),コード表!$B$106,IF($AG51=TIME(4,30,0),コード表!$B$107,IF($AG51=TIME(5,0,0),コード表!$B$108,IF($AG51=TIME(5,30,0),コード表!$B$109,IF($AG51=TIME(6,0,0),コード表!$B$110,IF($AG51=TIME(6,30,0),コード表!$B$111,IF($AG51=TIME(7,0,0),コード表!$B$112,IF($AG51=TIME(7,30,0),コード表!$B$113,IF($AG51=TIME(8,0,0),コード表!$B$114,IF($AG51=TIME(8,30,0),コード表!$B$115,IF($AG51=TIME(9,0,0),コード表!$B$116,IF($AG51=TIME(9,30,0),コード表!$B$117,IF($AG51=TIME(10,0,0),コード表!$B$118,IF($AG51=TIME(10,30,0),コード表!$B$119,IF($AG51=TIME(11,0,0),コード表!$B$120,IF($AG51=TIME(11,30,0),コード表!$B$121,IF($AG51=TIME(12,0,0),コード表!$B$122,IF($AG51=TIME(12,30,0),コード表!$B$123,IF($AG51=TIME(13,0,0),コード表!$B$124,IF($AG51=TIME(13,30,0),コード表!$B$125,IF($AG51=TIME(14,0,0),コード表!$B$126,IF($AG51=TIME(14,30,0),コード表!$B$127,IF($AG51=TIME(15,0,0),コード表!$B$128,IF($AG51=TIME(15,30,0),コード表!$B$129,IF($AG51=TIME(16,0,0),コード表!$B$130,IF($AG51=TIME(16,30,0),コード表!$B$131,IF($AG51=TIME(17,0,0),コード表!$B$132,IF($AG51=TIME(17,30,0),コード表!$B$133,IF($AG51=TIME(18,0,0),コード表!$B$134))))))))))))))))))))))))))))))))))</f>
        <v/>
      </c>
      <c r="BO51" s="408" t="str">
        <f t="shared" ref="BO51" si="156">IF(SUMIF($AT$13:$AT$74,BF51,$BB$13:$BB$74)=0,"",SUMIF($AT$13:$AT$74,BF51,$BB$13:$BB$74))</f>
        <v/>
      </c>
      <c r="BP51" s="419" t="str">
        <f t="shared" ref="BP51" si="157">IF(AND(BH51="",BJ51="",BL51="",BN51="",BO51=""),"",MAX(BH51+BJ51,BH51+BL51,BH51+BN51))</f>
        <v/>
      </c>
      <c r="BQ51" s="536" t="str">
        <f t="shared" si="29"/>
        <v/>
      </c>
    </row>
    <row r="52" spans="1:69" s="5" customFormat="1" ht="17.649999999999999" customHeight="1" thickTop="1" thickBot="1">
      <c r="A52" s="12"/>
      <c r="B52" s="23"/>
      <c r="C52" s="288"/>
      <c r="D52" s="289"/>
      <c r="E52" s="292"/>
      <c r="F52" s="293"/>
      <c r="G52" s="296"/>
      <c r="H52" s="297"/>
      <c r="I52" s="299"/>
      <c r="J52" s="301"/>
      <c r="K52" s="297"/>
      <c r="L52" s="301"/>
      <c r="M52" s="297"/>
      <c r="N52" s="299"/>
      <c r="O52" s="417"/>
      <c r="P52" s="418"/>
      <c r="Q52" s="394"/>
      <c r="R52" s="395"/>
      <c r="S52" s="378"/>
      <c r="T52" s="379"/>
      <c r="U52" s="382"/>
      <c r="V52" s="383"/>
      <c r="W52" s="382"/>
      <c r="X52" s="383"/>
      <c r="Y52" s="382"/>
      <c r="Z52" s="398"/>
      <c r="AA52" s="402"/>
      <c r="AB52" s="403"/>
      <c r="AC52" s="404"/>
      <c r="AD52" s="127"/>
      <c r="AE52" s="430"/>
      <c r="AF52" s="432"/>
      <c r="AG52" s="387"/>
      <c r="AH52" s="388"/>
      <c r="AI52" s="388"/>
      <c r="AJ52" s="389"/>
      <c r="AK52" s="374"/>
      <c r="AL52" s="374"/>
      <c r="AM52" s="374"/>
      <c r="AN52" s="374"/>
      <c r="AO52" s="375"/>
      <c r="AP52" s="128"/>
      <c r="AQ52" s="129"/>
      <c r="AR52" s="128"/>
      <c r="AT52" s="390"/>
      <c r="AU52" s="391"/>
      <c r="AV52" s="391"/>
      <c r="AW52" s="421"/>
      <c r="AX52" s="420"/>
      <c r="AY52" s="420"/>
      <c r="AZ52" s="420"/>
      <c r="BA52" s="407"/>
      <c r="BB52" s="408"/>
      <c r="BF52" s="410"/>
      <c r="BG52" s="411"/>
      <c r="BH52" s="419"/>
      <c r="BI52" s="420"/>
      <c r="BJ52" s="420"/>
      <c r="BK52" s="420"/>
      <c r="BL52" s="420"/>
      <c r="BM52" s="407"/>
      <c r="BN52" s="407"/>
      <c r="BO52" s="408"/>
      <c r="BP52" s="419"/>
      <c r="BQ52" s="536"/>
    </row>
    <row r="53" spans="1:69" s="5" customFormat="1" ht="17.649999999999999" customHeight="1" thickTop="1" thickBot="1">
      <c r="A53" s="12"/>
      <c r="B53" s="23"/>
      <c r="C53" s="288"/>
      <c r="D53" s="289"/>
      <c r="E53" s="290" t="str">
        <f>IF(C53="","",TEXT(AT53,"aaa"))</f>
        <v/>
      </c>
      <c r="F53" s="291"/>
      <c r="G53" s="294"/>
      <c r="H53" s="295"/>
      <c r="I53" s="412" t="s">
        <v>122</v>
      </c>
      <c r="J53" s="413"/>
      <c r="K53" s="414"/>
      <c r="L53" s="413"/>
      <c r="M53" s="414"/>
      <c r="N53" s="412" t="s">
        <v>122</v>
      </c>
      <c r="O53" s="415"/>
      <c r="P53" s="416"/>
      <c r="Q53" s="392" t="str">
        <f>IF(G53="","",IF(AW53&lt;TIME(2,0,0),TIME(2,0,0),IF(MINUTE(AW53)&lt;30,TIME(HOUR(AW53),30,0),TIME(HOUR(AW53)+1,0,0))))</f>
        <v/>
      </c>
      <c r="R53" s="393"/>
      <c r="S53" s="442"/>
      <c r="T53" s="443"/>
      <c r="U53" s="396"/>
      <c r="V53" s="444"/>
      <c r="W53" s="380"/>
      <c r="X53" s="381"/>
      <c r="Y53" s="396"/>
      <c r="Z53" s="397"/>
      <c r="AA53" s="399"/>
      <c r="AB53" s="400"/>
      <c r="AC53" s="401"/>
      <c r="AD53" s="127"/>
      <c r="AE53" s="429">
        <v>21</v>
      </c>
      <c r="AF53" s="431" t="str">
        <f t="shared" ca="1" si="12"/>
        <v>月</v>
      </c>
      <c r="AG53" s="384" t="str">
        <f t="shared" ref="AG53" si="158">IF(BG53=0,"",IF(BG53&lt;TIME(2,0,0),TIME(2,0,0),IF(MINUTE(BG53)&lt;30,TIME(HOUR(BG53),30,0),TIME(HOUR(BG53)+1,0,0))))</f>
        <v/>
      </c>
      <c r="AH53" s="385"/>
      <c r="AI53" s="385"/>
      <c r="AJ53" s="386"/>
      <c r="AK53" s="372" t="str">
        <f t="shared" ref="AK53" si="159">IF(AND(BH53="",BJ53="",BL53="",BN53="",BO53=""),"",MAX(BH53+BJ53+BO53,BH53+BL53+BO53,BH53+BN53+BO53))</f>
        <v/>
      </c>
      <c r="AL53" s="372"/>
      <c r="AM53" s="372"/>
      <c r="AN53" s="372"/>
      <c r="AO53" s="373"/>
      <c r="AP53" s="128"/>
      <c r="AQ53" s="129"/>
      <c r="AR53" s="128"/>
      <c r="AT53" s="390" t="e">
        <f>DATE(請求書!$K$29,請求書!$Q$29,'実績記録 '!C53)</f>
        <v>#NUM!</v>
      </c>
      <c r="AU53" s="391">
        <f>TIME(G53,J53,0)</f>
        <v>0</v>
      </c>
      <c r="AV53" s="391">
        <f>TIME(L53,O53,0)</f>
        <v>0</v>
      </c>
      <c r="AW53" s="421">
        <f t="shared" ref="AW53" si="160">AV53-AU53</f>
        <v>0</v>
      </c>
      <c r="AX53" s="420" t="str">
        <f>IF($Q53=TIME(2,0,0),コード表!$B$3,IF($Q53=TIME(2,30,0),コード表!$B$4,IF($Q53=TIME(3,0,0),コード表!$B$5,IF($Q53=TIME(3,30,0),コード表!$B$6,IF($Q53=TIME(4,0,0),コード表!$B$7,IF($Q53=TIME(4,30,0),コード表!$B$8,IF($Q53=TIME(5,0,0),コード表!$B$9,IF($Q53=TIME(5,30,0),コード表!$B$10,IF($Q53=TIME(6,0,0),コード表!$B$11,IF($Q53=TIME(6,30,0),コード表!$B$12,IF($Q53=TIME(7,0,0),コード表!$B$13,IF($Q53=TIME(7,30,0),コード表!$B$14,IF($Q53=TIME(8,0,0),コード表!$B$15,IF($Q53=TIME(8,30,0),コード表!$B$16,IF($Q53=TIME(9,0,0),コード表!$B$17,IF($Q53=TIME(9,30,0),コード表!$B$18,IF($Q53=TIME(10,0,0),コード表!$B$19,IF($Q53=TIME(10,30,0),コード表!$B$20,IF($Q53=TIME(11,0,0),コード表!$B$21,IF($Q53=TIME(11,30,0),コード表!$B$22,IF($Q53=TIME(12,0,0),コード表!$B$23,IF($Q53=TIME(12,30,0),コード表!$B$24,IF($Q53=TIME(13,0,0),コード表!$B$25,IF($Q53=TIME(13,30,0),コード表!$B$26,IF($Q53=TIME(14,0,0),コード表!$B$27,IF($Q53=TIME(14,30,0),コード表!$B$28,IF($Q53=TIME(15,0,0),コード表!$B$29,IF($Q53=TIME(15,30,0),コード表!$B$30,IF($Q53=TIME(16,0,0),コード表!$B$31,IF($Q53=TIME(16,30,0),コード表!$B$32,IF($Q53=TIME(17,0,0),コード表!$B$33,IF($Q53=TIME(17,30,0),コード表!$B$34,IF($Q53=TIME(18,0,0),コード表!$B$35,"")))))))))))))))))))))))))))))))))</f>
        <v/>
      </c>
      <c r="AY53" s="420" t="str">
        <f>IF(S53="","",IF($Q53=TIME(2,0,0),コード表!$B$36,IF($Q53=TIME(2,30,0),コード表!$B$37,IF($Q53=TIME(3,0,0),コード表!$B$38,IF($Q53=TIME(3,30,0),コード表!$B$39,IF($Q53=TIME(4,0,0),コード表!$B$40,IF($Q53=TIME(4,30,0),コード表!$B$41,IF($Q53=TIME(5,0,0),コード表!$B$42,IF($Q53=TIME(5,30,0),コード表!$B$43,IF($Q53=TIME(6,0,0),コード表!$B$44,IF($Q53=TIME(6,30,0),コード表!$B$45,IF($Q53=TIME(7,0,0),コード表!$B$46,IF($Q53=TIME(7,30,0),コード表!$B$47,IF($Q53=TIME(8,0,0),コード表!$B$48,IF($Q53=TIME(8,30,0),コード表!$B$49,IF($Q53=TIME(9,0,0),コード表!$B$50,IF($Q53=TIME(9,30,0),コード表!$B$51,IF($Q53=TIME(10,0,0),コード表!$B$52,IF($Q53=TIME(10,30,0),コード表!$B$53,IF($Q53=TIME(11,0,0),コード表!$B$54,IF($Q53=TIME(11,30,0),コード表!$B$55,IF($Q53=TIME(12,0,0),コード表!$B$56,IF($Q53=TIME(12,30,0),コード表!$B$57,IF($Q53=TIME(13,0,0),コード表!$B$58,IF($Q53=TIME(13,30,0),コード表!$B$59,IF($Q53=TIME(14,0,0),コード表!$B$60,IF($Q53=TIME(14,30,0),コード表!$B$61,IF($Q53=TIME(15,0,0),コード表!$B$62,IF($Q53=TIME(15,30,0),コード表!$B$63,IF($Q53=TIME(16,0,0),コード表!$B$64,IF($Q53=TIME(16,30,0),コード表!$B$65,IF($Q53=TIME(17,0,0),コード表!$B$66,IF($Q53=TIME(17,30,0),コード表!$B$67,IF($Q53=TIME(18,0,0),コード表!$B$68))))))))))))))))))))))))))))))))))</f>
        <v/>
      </c>
      <c r="AZ53" s="420" t="str">
        <f>IF(U53="","",IF($Q53=TIME(2,0,0),コード表!$B$69,IF($Q53=TIME(2,30,0),コード表!$B$70,IF($Q53=TIME(3,0,0),コード表!$B$71,IF($Q53=TIME(3,30,0),コード表!$B$72,IF($Q53=TIME(4,0,0),コード表!$B$73,IF($Q53=TIME(4,30,0),コード表!$B$74,IF($Q53=TIME(5,0,0),コード表!$B$75,IF($Q53=TIME(5,30,0),コード表!$B$76,IF($Q53=TIME(6,0,0),コード表!$B$77,IF($Q53=TIME(6,30,0),コード表!$B$78,IF($Q53=TIME(7,0,0),コード表!$B$79,IF($Q53=TIME(7,30,0),コード表!$B$80,IF($Q53=TIME(8,0,0),コード表!$B$81,IF($Q53=TIME(8,30,0),コード表!$B$82,IF($Q53=TIME(9,0,0),コード表!$B$83,IF($Q53=TIME(9,30,0),コード表!$B$84,IF($Q53=TIME(10,0,0),コード表!$B$85,IF($Q53=TIME(10,30,0),コード表!$B$86,IF($Q53=TIME(11,0,0),コード表!$B$87,IF($Q53=TIME(11,30,0),コード表!$B$88,IF($Q53=TIME(12,0,0),コード表!$B$89,IF($Q53=TIME(12,30,0),コード表!$B$90,IF($Q53=TIME(13,0,0),コード表!$B$91,IF($Q53=TIME(13,30,0),コード表!$B$92,IF($Q53=TIME(14,0,0),コード表!$B$93,IF($Q53=TIME(14,30,0),コード表!$B$94,IF($Q53=TIME(15,0,0),コード表!$B$95,IF($Q53=TIME(15,30,0),コード表!$B$96,IF($Q53=TIME(16,0,0),コード表!$B$97,IF($Q53=TIME(16,30,0),コード表!$B$98,IF($Q53=TIME(17,0,0),コード表!$B$99,IF($Q53=TIME(17,30,0),コード表!$B$100,IF($Q53=TIME(18,0,0),コード表!$B$101))))))))))))))))))))))))))))))))))</f>
        <v/>
      </c>
      <c r="BA53" s="407" t="str">
        <f>IF(W53="","",IF($Q53=TIME(2,0,0),コード表!$B$102,IF($Q53=TIME(2,30,0),コード表!$B$103,IF($Q53=TIME(3,0,0),コード表!$B$104,IF($Q53=TIME(3,30,0),コード表!$B$105,IF($Q53=TIME(4,0,0),コード表!$B$106,IF($Q53=TIME(4,30,0),コード表!$B$107,IF($Q53=TIME(5,0,0),コード表!$B$108,IF($Q53=TIME(5,30,0),コード表!$B$109,IF($Q53=TIME(6,0,0),コード表!$B$110,IF($Q53=TIME(6,30,0),コード表!$B$111,IF($Q53=TIME(7,0,0),コード表!$B$112,IF($Q53=TIME(7,30,0),コード表!$B$113,IF($Q53=TIME(8,0,0),コード表!$B$114,IF($Q53=TIME(8,30,0),コード表!$B$115,IF($Q53=TIME(9,0,0),コード表!$B$116,IF($Q53=TIME(9,30,0),コード表!$B$117,IF($Q53=TIME(10,0,0),コード表!$B$118,IF($Q53=TIME(10,30,0),コード表!$B$119,IF($Q53=TIME(11,0,0),コード表!$B$120,IF($Q53=TIME(11,30,0),コード表!$B$121,IF($Q53=TIME(12,0,0),コード表!$B$122,IF($Q53=TIME(12,30,0),コード表!$B$123,IF($Q53=TIME(13,0,0),コード表!$B$124,IF($Q53=TIME(13,30,0),コード表!$B$125,IF($Q53=TIME(14,0,0),コード表!$B$126,IF($Q53=TIME(14,30,0),コード表!$B$127,IF($Q53=TIME(15,0,0),コード表!$B$128,IF($Q53=TIME(15,30,0),コード表!$B$129,IF($Q53=TIME(16,0,0),コード表!$B$130,IF($Q53=TIME(16,30,0),コード表!$B$131,IF($Q53=TIME(17,0,0),コード表!$B$132,IF($Q53=TIME(17,30,0),コード表!$B$133,IF($Q53=TIME(18,0,0),コード表!$B$134))))))))))))))))))))))))))))))))))</f>
        <v/>
      </c>
      <c r="BB53" s="408" t="str">
        <f>IF(Y53="","",Y53*コード表!$B$135)</f>
        <v/>
      </c>
      <c r="BF53" s="410">
        <f>DATE(請求書!$K$29,請求書!$Q$29,'実績記録 '!AE53)</f>
        <v>45859</v>
      </c>
      <c r="BG53" s="411">
        <f t="shared" ref="BG53:BG71" si="161">SUMIF($AT$13:$AT$74,BF53,$AW$13:$AW$74)</f>
        <v>0</v>
      </c>
      <c r="BH53" s="419" t="str">
        <f>IF($AG53=TIME(2,0,0),コード表!$B$3,IF($AG53=TIME(2,30,0),コード表!$B$4,IF($AG53=TIME(3,0,0),コード表!$B$5,IF($AG53=TIME(3,30,0),コード表!$B$6,IF($AG53=TIME(4,0,0),コード表!$B$7,IF($AG53=TIME(4,30,0),コード表!$B$8,IF($AG53=TIME(5,0,0),コード表!$B$9,IF($AG53=TIME(5,30,0),コード表!$B$10,IF($AG53=TIME(6,0,0),コード表!$B$11,IF($AG53=TIME(6,30,0),コード表!$B$12,IF($AG53=TIME(7,0,0),コード表!$B$13,IF($AG53=TIME(7,30,0),コード表!$B$14,IF($AG53=TIME(8,0,0),コード表!$B$15,IF($AG53=TIME(8,30,0),コード表!$B$16,IF($AG53=TIME(9,0,0),コード表!$B$17,IF($AG53=TIME(9,30,0),コード表!$B$18,IF($AG53=TIME(10,0,0),コード表!$B$19,IF($AG53=TIME(10,30,0),コード表!$B$20,IF($AG53=TIME(11,0,0),コード表!$B$21,IF($AG53=TIME(11,30,0),コード表!$B$22,IF($AG53=TIME(12,0,0),コード表!$B$23,IF($AG53=TIME(12,30,0),コード表!$B$24,IF($AG53=TIME(13,0,0),コード表!$B$25,IF($AG53=TIME(13,30,0),コード表!$B$26,IF($AG53=TIME(14,0,0),コード表!$B$27,IF($AG53=TIME(14,30,0),コード表!$B$28,IF($AG53=TIME(15,0,0),コード表!$B$29,IF($AG53=TIME(15,30,0),コード表!$B$30,IF($AG53=TIME(16,0,0),コード表!$B$31,IF($AG53=TIME(16,30,0),コード表!$B$32,IF($AG53=TIME(17,0,0),コード表!$B$33,IF($AG53=TIME(17,30,0),コード表!$B$34,IF($AG53=TIME(18,0,0),コード表!$B$35,"")))))))))))))))))))))))))))))))))</f>
        <v/>
      </c>
      <c r="BI53" s="420" t="str">
        <f t="shared" ref="BI53" si="162">IF(SUMIFS($AY$13:$AY$74,$AT$13:$AT$74,BF53)&gt;0,"〇","")</f>
        <v/>
      </c>
      <c r="BJ53" s="420" t="str">
        <f>IF(BI53="","",IF($AG53=TIME(2,0,0),コード表!$B$36,IF($AG53=TIME(2,30,0),コード表!$B$37,IF($AG53=TIME(3,0,0),コード表!$B$38,IF($AG53=TIME(3,30,0),コード表!$B$39,IF($AG53=TIME(4,0,0),コード表!$B$40,IF($AG53=TIME(4,30,0),コード表!$B$41,IF($AG53=TIME(5,0,0),コード表!$B$42,IF($AG53=TIME(5,30,0),コード表!$B$43,IF($AG53=TIME(6,0,0),コード表!$B$44,IF($AG53=TIME(6,30,0),コード表!$B$45,IF($AG53=TIME(7,0,0),コード表!$B$46,IF($AG53=TIME(7,30,0),コード表!$B$47,IF($AG53=TIME(8,0,0),コード表!$B$48,IF($AG53=TIME(8,30,0),コード表!$B$49,IF($AG53=TIME(9,0,0),コード表!$B$50,IF($AG53=TIME(9,30,0),コード表!$B$51,IF($AG53=TIME(10,0,0),コード表!$B$52,IF($AG53=TIME(10,30,0),コード表!$B$53,IF($AG53=TIME(11,0,0),コード表!$B$54,IF($AG53=TIME(11,30,0),コード表!$B$55,IF($AG53=TIME(12,0,0),コード表!$B$56,IF($AG53=TIME(12,30,0),コード表!$B$57,IF($AG53=TIME(13,0,0),コード表!$B$58,IF($AG53=TIME(13,30,0),コード表!$B$59,IF($AG53=TIME(14,0,0),コード表!$B$60,IF($AG53=TIME(14,30,0),コード表!$B$61,IF($AG53=TIME(15,0,0),コード表!$B$62,IF($AG53=TIME(15,30,0),コード表!$B$63,IF($AG53=TIME(16,0,0),コード表!$B$64,IF($AG53=TIME(16,30,0),コード表!$B$65,IF($AG53=TIME(17,0,0),コード表!$B$66,IF($AG53=TIME(17,30,0),コード表!$B$67,IF($AG53=TIME(18,0,0),コード表!$B$68))))))))))))))))))))))))))))))))))</f>
        <v/>
      </c>
      <c r="BK53" s="420" t="str">
        <f t="shared" ref="BK53" si="163">IF(SUMIFS($AZ$13:$AZ$74,$AT$13:$AT$74,BF53)&gt;0,"〇","")</f>
        <v/>
      </c>
      <c r="BL53" s="420" t="str">
        <f>IF(BK53="","",IF($AG53=TIME(2,0,0),コード表!$B$69,IF($AG53=TIME(2,30,0),コード表!$B$70,IF($AG53=TIME(3,0,0),コード表!$B$71,IF($AG53=TIME(3,30,0),コード表!$B$72,IF($AG53=TIME(4,0,0),コード表!$B$73,IF($AG53=TIME(4,30,0),コード表!$B$74,IF($AG53=TIME(5,0,0),コード表!$B$75,IF($AG53=TIME(5,30,0),コード表!$B$76,IF($AG53=TIME(6,0,0),コード表!$B$77,IF($AG53=TIME(6,30,0),コード表!$B$78,IF($AG53=TIME(7,0,0),コード表!$B$79,IF($AG53=TIME(7,30,0),コード表!$B$80,IF($AG53=TIME(8,0,0),コード表!$B$81,IF($AG53=TIME(8,30,0),コード表!$B$82,IF($AG53=TIME(9,0,0),コード表!$B$83,IF($AG53=TIME(9,30,0),コード表!$B$84,IF($AG53=TIME(10,0,0),コード表!$B$85,IF($AG53=TIME(10,30,0),コード表!$B$86,IF($AG53=TIME(11,0,0),コード表!$B$87,IF($AG53=TIME(11,30,0),コード表!$B$88,IF($AG53=TIME(12,0,0),コード表!$B$89,IF($AG53=TIME(12,30,0),コード表!$B$90,IF($AG53=TIME(13,0,0),コード表!$B$91,IF($AG53=TIME(13,30,0),コード表!$B$92,IF($AG53=TIME(14,0,0),コード表!$B$93,IF($AG53=TIME(14,30,0),コード表!$B$94,IF($AG53=TIME(15,0,0),コード表!$B$95,IF($AG53=TIME(15,30,0),コード表!$B$96,IF($AG53=TIME(16,0,0),コード表!$B$97,IF($AG53=TIME(16,30,0),コード表!$B$98,IF($AG53=TIME(17,0,0),コード表!$B$99,IF($AG53=TIME(17,30,0),コード表!$B$100,IF($AG53=TIME(18,0,0),コード表!$B$101))))))))))))))))))))))))))))))))))</f>
        <v/>
      </c>
      <c r="BM53" s="407" t="str">
        <f t="shared" ref="BM53" si="164">IF(SUMIFS($BA$13:$BA$74,$AT$13:$AT$74,BF53)&gt;0,"〇","")</f>
        <v/>
      </c>
      <c r="BN53" s="407" t="str">
        <f>IF(BM53="","",IF($AG53=TIME(2,0,0),コード表!$B$102,IF($AG53=TIME(2,30,0),コード表!$B$103,IF($AG53=TIME(3,0,0),コード表!$B$104,IF($AG53=TIME(3,30,0),コード表!$B$105,IF($AG53=TIME(4,0,0),コード表!$B$106,IF($AG53=TIME(4,30,0),コード表!$B$107,IF($AG53=TIME(5,0,0),コード表!$B$108,IF($AG53=TIME(5,30,0),コード表!$B$109,IF($AG53=TIME(6,0,0),コード表!$B$110,IF($AG53=TIME(6,30,0),コード表!$B$111,IF($AG53=TIME(7,0,0),コード表!$B$112,IF($AG53=TIME(7,30,0),コード表!$B$113,IF($AG53=TIME(8,0,0),コード表!$B$114,IF($AG53=TIME(8,30,0),コード表!$B$115,IF($AG53=TIME(9,0,0),コード表!$B$116,IF($AG53=TIME(9,30,0),コード表!$B$117,IF($AG53=TIME(10,0,0),コード表!$B$118,IF($AG53=TIME(10,30,0),コード表!$B$119,IF($AG53=TIME(11,0,0),コード表!$B$120,IF($AG53=TIME(11,30,0),コード表!$B$121,IF($AG53=TIME(12,0,0),コード表!$B$122,IF($AG53=TIME(12,30,0),コード表!$B$123,IF($AG53=TIME(13,0,0),コード表!$B$124,IF($AG53=TIME(13,30,0),コード表!$B$125,IF($AG53=TIME(14,0,0),コード表!$B$126,IF($AG53=TIME(14,30,0),コード表!$B$127,IF($AG53=TIME(15,0,0),コード表!$B$128,IF($AG53=TIME(15,30,0),コード表!$B$129,IF($AG53=TIME(16,0,0),コード表!$B$130,IF($AG53=TIME(16,30,0),コード表!$B$131,IF($AG53=TIME(17,0,0),コード表!$B$132,IF($AG53=TIME(17,30,0),コード表!$B$133,IF($AG53=TIME(18,0,0),コード表!$B$134))))))))))))))))))))))))))))))))))</f>
        <v/>
      </c>
      <c r="BO53" s="408" t="str">
        <f t="shared" ref="BO53" si="165">IF(SUMIF($AT$13:$AT$74,BF53,$BB$13:$BB$74)=0,"",SUMIF($AT$13:$AT$74,BF53,$BB$13:$BB$74))</f>
        <v/>
      </c>
      <c r="BP53" s="419" t="str">
        <f t="shared" ref="BP53" si="166">IF(AND(BH53="",BJ53="",BL53="",BN53="",BO53=""),"",MAX(BH53+BJ53,BH53+BL53,BH53+BN53))</f>
        <v/>
      </c>
      <c r="BQ53" s="536" t="str">
        <f t="shared" si="29"/>
        <v/>
      </c>
    </row>
    <row r="54" spans="1:69" s="5" customFormat="1" ht="17.649999999999999" customHeight="1" thickTop="1" thickBot="1">
      <c r="A54" s="12"/>
      <c r="B54" s="23"/>
      <c r="C54" s="288"/>
      <c r="D54" s="289"/>
      <c r="E54" s="292"/>
      <c r="F54" s="293"/>
      <c r="G54" s="296"/>
      <c r="H54" s="297"/>
      <c r="I54" s="299"/>
      <c r="J54" s="301"/>
      <c r="K54" s="297"/>
      <c r="L54" s="301"/>
      <c r="M54" s="297"/>
      <c r="N54" s="299"/>
      <c r="O54" s="417"/>
      <c r="P54" s="418"/>
      <c r="Q54" s="394"/>
      <c r="R54" s="395"/>
      <c r="S54" s="378"/>
      <c r="T54" s="379"/>
      <c r="U54" s="382"/>
      <c r="V54" s="383"/>
      <c r="W54" s="382"/>
      <c r="X54" s="383"/>
      <c r="Y54" s="382"/>
      <c r="Z54" s="398"/>
      <c r="AA54" s="402"/>
      <c r="AB54" s="403"/>
      <c r="AC54" s="404"/>
      <c r="AD54" s="127"/>
      <c r="AE54" s="430"/>
      <c r="AF54" s="432"/>
      <c r="AG54" s="387"/>
      <c r="AH54" s="388"/>
      <c r="AI54" s="388"/>
      <c r="AJ54" s="389"/>
      <c r="AK54" s="374"/>
      <c r="AL54" s="374"/>
      <c r="AM54" s="374"/>
      <c r="AN54" s="374"/>
      <c r="AO54" s="375"/>
      <c r="AP54" s="128"/>
      <c r="AQ54" s="129"/>
      <c r="AR54" s="128"/>
      <c r="AT54" s="390"/>
      <c r="AU54" s="391"/>
      <c r="AV54" s="391"/>
      <c r="AW54" s="421"/>
      <c r="AX54" s="420"/>
      <c r="AY54" s="420"/>
      <c r="AZ54" s="420"/>
      <c r="BA54" s="407"/>
      <c r="BB54" s="408"/>
      <c r="BF54" s="410"/>
      <c r="BG54" s="411"/>
      <c r="BH54" s="419"/>
      <c r="BI54" s="420"/>
      <c r="BJ54" s="420"/>
      <c r="BK54" s="420"/>
      <c r="BL54" s="420"/>
      <c r="BM54" s="407"/>
      <c r="BN54" s="407"/>
      <c r="BO54" s="408"/>
      <c r="BP54" s="419"/>
      <c r="BQ54" s="536"/>
    </row>
    <row r="55" spans="1:69" s="5" customFormat="1" ht="17.649999999999999" customHeight="1" thickTop="1" thickBot="1">
      <c r="A55" s="12"/>
      <c r="B55" s="23"/>
      <c r="C55" s="288"/>
      <c r="D55" s="289"/>
      <c r="E55" s="290" t="str">
        <f>IF(C55="","",TEXT(AT55,"aaa"))</f>
        <v/>
      </c>
      <c r="F55" s="291"/>
      <c r="G55" s="294"/>
      <c r="H55" s="295"/>
      <c r="I55" s="412" t="s">
        <v>122</v>
      </c>
      <c r="J55" s="413"/>
      <c r="K55" s="414"/>
      <c r="L55" s="413"/>
      <c r="M55" s="414"/>
      <c r="N55" s="412" t="s">
        <v>122</v>
      </c>
      <c r="O55" s="415"/>
      <c r="P55" s="416"/>
      <c r="Q55" s="392" t="str">
        <f>IF(G55="","",IF(AW55&lt;TIME(2,0,0),TIME(2,0,0),IF(MINUTE(AW55)&lt;30,TIME(HOUR(AW55),30,0),TIME(HOUR(AW55)+1,0,0))))</f>
        <v/>
      </c>
      <c r="R55" s="393"/>
      <c r="S55" s="442"/>
      <c r="T55" s="443"/>
      <c r="U55" s="396"/>
      <c r="V55" s="444"/>
      <c r="W55" s="380"/>
      <c r="X55" s="381"/>
      <c r="Y55" s="396"/>
      <c r="Z55" s="397"/>
      <c r="AA55" s="399"/>
      <c r="AB55" s="400"/>
      <c r="AC55" s="401"/>
      <c r="AD55" s="127"/>
      <c r="AE55" s="429">
        <v>22</v>
      </c>
      <c r="AF55" s="431" t="str">
        <f t="shared" ca="1" si="12"/>
        <v>火</v>
      </c>
      <c r="AG55" s="384" t="str">
        <f t="shared" ref="AG55" si="167">IF(BG55=0,"",IF(BG55&lt;TIME(2,0,0),TIME(2,0,0),IF(MINUTE(BG55)&lt;30,TIME(HOUR(BG55),30,0),TIME(HOUR(BG55)+1,0,0))))</f>
        <v/>
      </c>
      <c r="AH55" s="385"/>
      <c r="AI55" s="385"/>
      <c r="AJ55" s="386"/>
      <c r="AK55" s="372" t="str">
        <f t="shared" ref="AK55" si="168">IF(AND(BH55="",BJ55="",BL55="",BN55="",BO55=""),"",MAX(BH55+BJ55+BO55,BH55+BL55+BO55,BH55+BN55+BO55))</f>
        <v/>
      </c>
      <c r="AL55" s="372"/>
      <c r="AM55" s="372"/>
      <c r="AN55" s="372"/>
      <c r="AO55" s="373"/>
      <c r="AP55" s="128"/>
      <c r="AQ55" s="129"/>
      <c r="AR55" s="128"/>
      <c r="AT55" s="390" t="e">
        <f>DATE(請求書!$K$29,請求書!$Q$29,'実績記録 '!C55)</f>
        <v>#NUM!</v>
      </c>
      <c r="AU55" s="391">
        <f>TIME(G55,J55,0)</f>
        <v>0</v>
      </c>
      <c r="AV55" s="391">
        <f>TIME(L55,O55,0)</f>
        <v>0</v>
      </c>
      <c r="AW55" s="421">
        <f t="shared" ref="AW55" si="169">AV55-AU55</f>
        <v>0</v>
      </c>
      <c r="AX55" s="420" t="str">
        <f>IF($Q55=TIME(2,0,0),コード表!$B$3,IF($Q55=TIME(2,30,0),コード表!$B$4,IF($Q55=TIME(3,0,0),コード表!$B$5,IF($Q55=TIME(3,30,0),コード表!$B$6,IF($Q55=TIME(4,0,0),コード表!$B$7,IF($Q55=TIME(4,30,0),コード表!$B$8,IF($Q55=TIME(5,0,0),コード表!$B$9,IF($Q55=TIME(5,30,0),コード表!$B$10,IF($Q55=TIME(6,0,0),コード表!$B$11,IF($Q55=TIME(6,30,0),コード表!$B$12,IF($Q55=TIME(7,0,0),コード表!$B$13,IF($Q55=TIME(7,30,0),コード表!$B$14,IF($Q55=TIME(8,0,0),コード表!$B$15,IF($Q55=TIME(8,30,0),コード表!$B$16,IF($Q55=TIME(9,0,0),コード表!$B$17,IF($Q55=TIME(9,30,0),コード表!$B$18,IF($Q55=TIME(10,0,0),コード表!$B$19,IF($Q55=TIME(10,30,0),コード表!$B$20,IF($Q55=TIME(11,0,0),コード表!$B$21,IF($Q55=TIME(11,30,0),コード表!$B$22,IF($Q55=TIME(12,0,0),コード表!$B$23,IF($Q55=TIME(12,30,0),コード表!$B$24,IF($Q55=TIME(13,0,0),コード表!$B$25,IF($Q55=TIME(13,30,0),コード表!$B$26,IF($Q55=TIME(14,0,0),コード表!$B$27,IF($Q55=TIME(14,30,0),コード表!$B$28,IF($Q55=TIME(15,0,0),コード表!$B$29,IF($Q55=TIME(15,30,0),コード表!$B$30,IF($Q55=TIME(16,0,0),コード表!$B$31,IF($Q55=TIME(16,30,0),コード表!$B$32,IF($Q55=TIME(17,0,0),コード表!$B$33,IF($Q55=TIME(17,30,0),コード表!$B$34,IF($Q55=TIME(18,0,0),コード表!$B$35,"")))))))))))))))))))))))))))))))))</f>
        <v/>
      </c>
      <c r="AY55" s="420" t="str">
        <f>IF(S55="","",IF($Q55=TIME(2,0,0),コード表!$B$36,IF($Q55=TIME(2,30,0),コード表!$B$37,IF($Q55=TIME(3,0,0),コード表!$B$38,IF($Q55=TIME(3,30,0),コード表!$B$39,IF($Q55=TIME(4,0,0),コード表!$B$40,IF($Q55=TIME(4,30,0),コード表!$B$41,IF($Q55=TIME(5,0,0),コード表!$B$42,IF($Q55=TIME(5,30,0),コード表!$B$43,IF($Q55=TIME(6,0,0),コード表!$B$44,IF($Q55=TIME(6,30,0),コード表!$B$45,IF($Q55=TIME(7,0,0),コード表!$B$46,IF($Q55=TIME(7,30,0),コード表!$B$47,IF($Q55=TIME(8,0,0),コード表!$B$48,IF($Q55=TIME(8,30,0),コード表!$B$49,IF($Q55=TIME(9,0,0),コード表!$B$50,IF($Q55=TIME(9,30,0),コード表!$B$51,IF($Q55=TIME(10,0,0),コード表!$B$52,IF($Q55=TIME(10,30,0),コード表!$B$53,IF($Q55=TIME(11,0,0),コード表!$B$54,IF($Q55=TIME(11,30,0),コード表!$B$55,IF($Q55=TIME(12,0,0),コード表!$B$56,IF($Q55=TIME(12,30,0),コード表!$B$57,IF($Q55=TIME(13,0,0),コード表!$B$58,IF($Q55=TIME(13,30,0),コード表!$B$59,IF($Q55=TIME(14,0,0),コード表!$B$60,IF($Q55=TIME(14,30,0),コード表!$B$61,IF($Q55=TIME(15,0,0),コード表!$B$62,IF($Q55=TIME(15,30,0),コード表!$B$63,IF($Q55=TIME(16,0,0),コード表!$B$64,IF($Q55=TIME(16,30,0),コード表!$B$65,IF($Q55=TIME(17,0,0),コード表!$B$66,IF($Q55=TIME(17,30,0),コード表!$B$67,IF($Q55=TIME(18,0,0),コード表!$B$68))))))))))))))))))))))))))))))))))</f>
        <v/>
      </c>
      <c r="AZ55" s="420" t="str">
        <f>IF(U55="","",IF($Q55=TIME(2,0,0),コード表!$B$69,IF($Q55=TIME(2,30,0),コード表!$B$70,IF($Q55=TIME(3,0,0),コード表!$B$71,IF($Q55=TIME(3,30,0),コード表!$B$72,IF($Q55=TIME(4,0,0),コード表!$B$73,IF($Q55=TIME(4,30,0),コード表!$B$74,IF($Q55=TIME(5,0,0),コード表!$B$75,IF($Q55=TIME(5,30,0),コード表!$B$76,IF($Q55=TIME(6,0,0),コード表!$B$77,IF($Q55=TIME(6,30,0),コード表!$B$78,IF($Q55=TIME(7,0,0),コード表!$B$79,IF($Q55=TIME(7,30,0),コード表!$B$80,IF($Q55=TIME(8,0,0),コード表!$B$81,IF($Q55=TIME(8,30,0),コード表!$B$82,IF($Q55=TIME(9,0,0),コード表!$B$83,IF($Q55=TIME(9,30,0),コード表!$B$84,IF($Q55=TIME(10,0,0),コード表!$B$85,IF($Q55=TIME(10,30,0),コード表!$B$86,IF($Q55=TIME(11,0,0),コード表!$B$87,IF($Q55=TIME(11,30,0),コード表!$B$88,IF($Q55=TIME(12,0,0),コード表!$B$89,IF($Q55=TIME(12,30,0),コード表!$B$90,IF($Q55=TIME(13,0,0),コード表!$B$91,IF($Q55=TIME(13,30,0),コード表!$B$92,IF($Q55=TIME(14,0,0),コード表!$B$93,IF($Q55=TIME(14,30,0),コード表!$B$94,IF($Q55=TIME(15,0,0),コード表!$B$95,IF($Q55=TIME(15,30,0),コード表!$B$96,IF($Q55=TIME(16,0,0),コード表!$B$97,IF($Q55=TIME(16,30,0),コード表!$B$98,IF($Q55=TIME(17,0,0),コード表!$B$99,IF($Q55=TIME(17,30,0),コード表!$B$100,IF($Q55=TIME(18,0,0),コード表!$B$101))))))))))))))))))))))))))))))))))</f>
        <v/>
      </c>
      <c r="BA55" s="407" t="str">
        <f>IF(W55="","",IF($Q55=TIME(2,0,0),コード表!$B$102,IF($Q55=TIME(2,30,0),コード表!$B$103,IF($Q55=TIME(3,0,0),コード表!$B$104,IF($Q55=TIME(3,30,0),コード表!$B$105,IF($Q55=TIME(4,0,0),コード表!$B$106,IF($Q55=TIME(4,30,0),コード表!$B$107,IF($Q55=TIME(5,0,0),コード表!$B$108,IF($Q55=TIME(5,30,0),コード表!$B$109,IF($Q55=TIME(6,0,0),コード表!$B$110,IF($Q55=TIME(6,30,0),コード表!$B$111,IF($Q55=TIME(7,0,0),コード表!$B$112,IF($Q55=TIME(7,30,0),コード表!$B$113,IF($Q55=TIME(8,0,0),コード表!$B$114,IF($Q55=TIME(8,30,0),コード表!$B$115,IF($Q55=TIME(9,0,0),コード表!$B$116,IF($Q55=TIME(9,30,0),コード表!$B$117,IF($Q55=TIME(10,0,0),コード表!$B$118,IF($Q55=TIME(10,30,0),コード表!$B$119,IF($Q55=TIME(11,0,0),コード表!$B$120,IF($Q55=TIME(11,30,0),コード表!$B$121,IF($Q55=TIME(12,0,0),コード表!$B$122,IF($Q55=TIME(12,30,0),コード表!$B$123,IF($Q55=TIME(13,0,0),コード表!$B$124,IF($Q55=TIME(13,30,0),コード表!$B$125,IF($Q55=TIME(14,0,0),コード表!$B$126,IF($Q55=TIME(14,30,0),コード表!$B$127,IF($Q55=TIME(15,0,0),コード表!$B$128,IF($Q55=TIME(15,30,0),コード表!$B$129,IF($Q55=TIME(16,0,0),コード表!$B$130,IF($Q55=TIME(16,30,0),コード表!$B$131,IF($Q55=TIME(17,0,0),コード表!$B$132,IF($Q55=TIME(17,30,0),コード表!$B$133,IF($Q55=TIME(18,0,0),コード表!$B$134))))))))))))))))))))))))))))))))))</f>
        <v/>
      </c>
      <c r="BB55" s="408" t="str">
        <f>IF(Y55="","",Y55*コード表!$B$135)</f>
        <v/>
      </c>
      <c r="BF55" s="410">
        <f>DATE(請求書!$K$29,請求書!$Q$29,'実績記録 '!AE55)</f>
        <v>45860</v>
      </c>
      <c r="BG55" s="411">
        <f t="shared" ref="BG55" si="170">SUMIF($AT$13:$AT$74,BF55,$AW$13:$AW$74)</f>
        <v>0</v>
      </c>
      <c r="BH55" s="419" t="str">
        <f>IF($AG55=TIME(2,0,0),コード表!$B$3,IF($AG55=TIME(2,30,0),コード表!$B$4,IF($AG55=TIME(3,0,0),コード表!$B$5,IF($AG55=TIME(3,30,0),コード表!$B$6,IF($AG55=TIME(4,0,0),コード表!$B$7,IF($AG55=TIME(4,30,0),コード表!$B$8,IF($AG55=TIME(5,0,0),コード表!$B$9,IF($AG55=TIME(5,30,0),コード表!$B$10,IF($AG55=TIME(6,0,0),コード表!$B$11,IF($AG55=TIME(6,30,0),コード表!$B$12,IF($AG55=TIME(7,0,0),コード表!$B$13,IF($AG55=TIME(7,30,0),コード表!$B$14,IF($AG55=TIME(8,0,0),コード表!$B$15,IF($AG55=TIME(8,30,0),コード表!$B$16,IF($AG55=TIME(9,0,0),コード表!$B$17,IF($AG55=TIME(9,30,0),コード表!$B$18,IF($AG55=TIME(10,0,0),コード表!$B$19,IF($AG55=TIME(10,30,0),コード表!$B$20,IF($AG55=TIME(11,0,0),コード表!$B$21,IF($AG55=TIME(11,30,0),コード表!$B$22,IF($AG55=TIME(12,0,0),コード表!$B$23,IF($AG55=TIME(12,30,0),コード表!$B$24,IF($AG55=TIME(13,0,0),コード表!$B$25,IF($AG55=TIME(13,30,0),コード表!$B$26,IF($AG55=TIME(14,0,0),コード表!$B$27,IF($AG55=TIME(14,30,0),コード表!$B$28,IF($AG55=TIME(15,0,0),コード表!$B$29,IF($AG55=TIME(15,30,0),コード表!$B$30,IF($AG55=TIME(16,0,0),コード表!$B$31,IF($AG55=TIME(16,30,0),コード表!$B$32,IF($AG55=TIME(17,0,0),コード表!$B$33,IF($AG55=TIME(17,30,0),コード表!$B$34,IF($AG55=TIME(18,0,0),コード表!$B$35,"")))))))))))))))))))))))))))))))))</f>
        <v/>
      </c>
      <c r="BI55" s="420" t="str">
        <f t="shared" si="52"/>
        <v/>
      </c>
      <c r="BJ55" s="420" t="str">
        <f>IF(BI55="","",IF($AG55=TIME(2,0,0),コード表!$B$36,IF($AG55=TIME(2,30,0),コード表!$B$37,IF($AG55=TIME(3,0,0),コード表!$B$38,IF($AG55=TIME(3,30,0),コード表!$B$39,IF($AG55=TIME(4,0,0),コード表!$B$40,IF($AG55=TIME(4,30,0),コード表!$B$41,IF($AG55=TIME(5,0,0),コード表!$B$42,IF($AG55=TIME(5,30,0),コード表!$B$43,IF($AG55=TIME(6,0,0),コード表!$B$44,IF($AG55=TIME(6,30,0),コード表!$B$45,IF($AG55=TIME(7,0,0),コード表!$B$46,IF($AG55=TIME(7,30,0),コード表!$B$47,IF($AG55=TIME(8,0,0),コード表!$B$48,IF($AG55=TIME(8,30,0),コード表!$B$49,IF($AG55=TIME(9,0,0),コード表!$B$50,IF($AG55=TIME(9,30,0),コード表!$B$51,IF($AG55=TIME(10,0,0),コード表!$B$52,IF($AG55=TIME(10,30,0),コード表!$B$53,IF($AG55=TIME(11,0,0),コード表!$B$54,IF($AG55=TIME(11,30,0),コード表!$B$55,IF($AG55=TIME(12,0,0),コード表!$B$56,IF($AG55=TIME(12,30,0),コード表!$B$57,IF($AG55=TIME(13,0,0),コード表!$B$58,IF($AG55=TIME(13,30,0),コード表!$B$59,IF($AG55=TIME(14,0,0),コード表!$B$60,IF($AG55=TIME(14,30,0),コード表!$B$61,IF($AG55=TIME(15,0,0),コード表!$B$62,IF($AG55=TIME(15,30,0),コード表!$B$63,IF($AG55=TIME(16,0,0),コード表!$B$64,IF($AG55=TIME(16,30,0),コード表!$B$65,IF($AG55=TIME(17,0,0),コード表!$B$66,IF($AG55=TIME(17,30,0),コード表!$B$67,IF($AG55=TIME(18,0,0),コード表!$B$68))))))))))))))))))))))))))))))))))</f>
        <v/>
      </c>
      <c r="BK55" s="420" t="str">
        <f t="shared" ref="BK55" si="171">IF(SUMIFS($AZ$13:$AZ$74,$AT$13:$AT$74,BF55)&gt;0,"〇","")</f>
        <v/>
      </c>
      <c r="BL55" s="420" t="str">
        <f>IF(BK55="","",IF($AG55=TIME(2,0,0),コード表!$B$69,IF($AG55=TIME(2,30,0),コード表!$B$70,IF($AG55=TIME(3,0,0),コード表!$B$71,IF($AG55=TIME(3,30,0),コード表!$B$72,IF($AG55=TIME(4,0,0),コード表!$B$73,IF($AG55=TIME(4,30,0),コード表!$B$74,IF($AG55=TIME(5,0,0),コード表!$B$75,IF($AG55=TIME(5,30,0),コード表!$B$76,IF($AG55=TIME(6,0,0),コード表!$B$77,IF($AG55=TIME(6,30,0),コード表!$B$78,IF($AG55=TIME(7,0,0),コード表!$B$79,IF($AG55=TIME(7,30,0),コード表!$B$80,IF($AG55=TIME(8,0,0),コード表!$B$81,IF($AG55=TIME(8,30,0),コード表!$B$82,IF($AG55=TIME(9,0,0),コード表!$B$83,IF($AG55=TIME(9,30,0),コード表!$B$84,IF($AG55=TIME(10,0,0),コード表!$B$85,IF($AG55=TIME(10,30,0),コード表!$B$86,IF($AG55=TIME(11,0,0),コード表!$B$87,IF($AG55=TIME(11,30,0),コード表!$B$88,IF($AG55=TIME(12,0,0),コード表!$B$89,IF($AG55=TIME(12,30,0),コード表!$B$90,IF($AG55=TIME(13,0,0),コード表!$B$91,IF($AG55=TIME(13,30,0),コード表!$B$92,IF($AG55=TIME(14,0,0),コード表!$B$93,IF($AG55=TIME(14,30,0),コード表!$B$94,IF($AG55=TIME(15,0,0),コード表!$B$95,IF($AG55=TIME(15,30,0),コード表!$B$96,IF($AG55=TIME(16,0,0),コード表!$B$97,IF($AG55=TIME(16,30,0),コード表!$B$98,IF($AG55=TIME(17,0,0),コード表!$B$99,IF($AG55=TIME(17,30,0),コード表!$B$100,IF($AG55=TIME(18,0,0),コード表!$B$101))))))))))))))))))))))))))))))))))</f>
        <v/>
      </c>
      <c r="BM55" s="407" t="str">
        <f t="shared" ref="BM55" si="172">IF(SUMIFS($BA$13:$BA$74,$AT$13:$AT$74,BF55)&gt;0,"〇","")</f>
        <v/>
      </c>
      <c r="BN55" s="407" t="str">
        <f>IF(BM55="","",IF($AG55=TIME(2,0,0),コード表!$B$102,IF($AG55=TIME(2,30,0),コード表!$B$103,IF($AG55=TIME(3,0,0),コード表!$B$104,IF($AG55=TIME(3,30,0),コード表!$B$105,IF($AG55=TIME(4,0,0),コード表!$B$106,IF($AG55=TIME(4,30,0),コード表!$B$107,IF($AG55=TIME(5,0,0),コード表!$B$108,IF($AG55=TIME(5,30,0),コード表!$B$109,IF($AG55=TIME(6,0,0),コード表!$B$110,IF($AG55=TIME(6,30,0),コード表!$B$111,IF($AG55=TIME(7,0,0),コード表!$B$112,IF($AG55=TIME(7,30,0),コード表!$B$113,IF($AG55=TIME(8,0,0),コード表!$B$114,IF($AG55=TIME(8,30,0),コード表!$B$115,IF($AG55=TIME(9,0,0),コード表!$B$116,IF($AG55=TIME(9,30,0),コード表!$B$117,IF($AG55=TIME(10,0,0),コード表!$B$118,IF($AG55=TIME(10,30,0),コード表!$B$119,IF($AG55=TIME(11,0,0),コード表!$B$120,IF($AG55=TIME(11,30,0),コード表!$B$121,IF($AG55=TIME(12,0,0),コード表!$B$122,IF($AG55=TIME(12,30,0),コード表!$B$123,IF($AG55=TIME(13,0,0),コード表!$B$124,IF($AG55=TIME(13,30,0),コード表!$B$125,IF($AG55=TIME(14,0,0),コード表!$B$126,IF($AG55=TIME(14,30,0),コード表!$B$127,IF($AG55=TIME(15,0,0),コード表!$B$128,IF($AG55=TIME(15,30,0),コード表!$B$129,IF($AG55=TIME(16,0,0),コード表!$B$130,IF($AG55=TIME(16,30,0),コード表!$B$131,IF($AG55=TIME(17,0,0),コード表!$B$132,IF($AG55=TIME(17,30,0),コード表!$B$133,IF($AG55=TIME(18,0,0),コード表!$B$134))))))))))))))))))))))))))))))))))</f>
        <v/>
      </c>
      <c r="BO55" s="408" t="str">
        <f t="shared" ref="BO55" si="173">IF(SUMIF($AT$13:$AT$74,BF55,$BB$13:$BB$74)=0,"",SUMIF($AT$13:$AT$74,BF55,$BB$13:$BB$74))</f>
        <v/>
      </c>
      <c r="BP55" s="419" t="str">
        <f t="shared" ref="BP55" si="174">IF(AND(BH55="",BJ55="",BL55="",BN55="",BO55=""),"",MAX(BH55+BJ55,BH55+BL55,BH55+BN55))</f>
        <v/>
      </c>
      <c r="BQ55" s="536" t="str">
        <f t="shared" si="29"/>
        <v/>
      </c>
    </row>
    <row r="56" spans="1:69" s="5" customFormat="1" ht="17.649999999999999" customHeight="1" thickTop="1" thickBot="1">
      <c r="A56" s="12"/>
      <c r="B56" s="23"/>
      <c r="C56" s="288"/>
      <c r="D56" s="289"/>
      <c r="E56" s="292"/>
      <c r="F56" s="293"/>
      <c r="G56" s="296"/>
      <c r="H56" s="297"/>
      <c r="I56" s="299"/>
      <c r="J56" s="301"/>
      <c r="K56" s="297"/>
      <c r="L56" s="301"/>
      <c r="M56" s="297"/>
      <c r="N56" s="299"/>
      <c r="O56" s="417"/>
      <c r="P56" s="418"/>
      <c r="Q56" s="394"/>
      <c r="R56" s="395"/>
      <c r="S56" s="378"/>
      <c r="T56" s="379"/>
      <c r="U56" s="382"/>
      <c r="V56" s="383"/>
      <c r="W56" s="382"/>
      <c r="X56" s="383"/>
      <c r="Y56" s="382"/>
      <c r="Z56" s="398"/>
      <c r="AA56" s="402"/>
      <c r="AB56" s="403"/>
      <c r="AC56" s="404"/>
      <c r="AD56" s="127"/>
      <c r="AE56" s="430"/>
      <c r="AF56" s="432"/>
      <c r="AG56" s="387"/>
      <c r="AH56" s="388"/>
      <c r="AI56" s="388"/>
      <c r="AJ56" s="389"/>
      <c r="AK56" s="374"/>
      <c r="AL56" s="374"/>
      <c r="AM56" s="374"/>
      <c r="AN56" s="374"/>
      <c r="AO56" s="375"/>
      <c r="AP56" s="128"/>
      <c r="AQ56" s="129"/>
      <c r="AR56" s="128"/>
      <c r="AT56" s="390"/>
      <c r="AU56" s="391"/>
      <c r="AV56" s="391"/>
      <c r="AW56" s="421"/>
      <c r="AX56" s="420"/>
      <c r="AY56" s="420"/>
      <c r="AZ56" s="420"/>
      <c r="BA56" s="407"/>
      <c r="BB56" s="408"/>
      <c r="BF56" s="410"/>
      <c r="BG56" s="411"/>
      <c r="BH56" s="419"/>
      <c r="BI56" s="420"/>
      <c r="BJ56" s="420"/>
      <c r="BK56" s="420"/>
      <c r="BL56" s="420"/>
      <c r="BM56" s="407"/>
      <c r="BN56" s="407"/>
      <c r="BO56" s="408"/>
      <c r="BP56" s="419"/>
      <c r="BQ56" s="536"/>
    </row>
    <row r="57" spans="1:69" s="5" customFormat="1" ht="17.649999999999999" customHeight="1" thickTop="1" thickBot="1">
      <c r="A57" s="12"/>
      <c r="B57" s="23"/>
      <c r="C57" s="288"/>
      <c r="D57" s="289"/>
      <c r="E57" s="290" t="str">
        <f>IF(C57="","",TEXT(AT57,"aaa"))</f>
        <v/>
      </c>
      <c r="F57" s="291"/>
      <c r="G57" s="445"/>
      <c r="H57" s="414"/>
      <c r="I57" s="412" t="s">
        <v>122</v>
      </c>
      <c r="J57" s="413"/>
      <c r="K57" s="414"/>
      <c r="L57" s="413"/>
      <c r="M57" s="414"/>
      <c r="N57" s="412" t="s">
        <v>122</v>
      </c>
      <c r="O57" s="415"/>
      <c r="P57" s="416"/>
      <c r="Q57" s="392" t="str">
        <f>IF(G57="","",IF(AW57&lt;TIME(2,0,0),TIME(2,0,0),IF(MINUTE(AW57)&lt;30,TIME(HOUR(AW57),30,0),TIME(HOUR(AW57)+1,0,0))))</f>
        <v/>
      </c>
      <c r="R57" s="393"/>
      <c r="S57" s="442"/>
      <c r="T57" s="443"/>
      <c r="U57" s="396"/>
      <c r="V57" s="444"/>
      <c r="W57" s="380"/>
      <c r="X57" s="381"/>
      <c r="Y57" s="396"/>
      <c r="Z57" s="397"/>
      <c r="AA57" s="399"/>
      <c r="AB57" s="400"/>
      <c r="AC57" s="401"/>
      <c r="AD57" s="127"/>
      <c r="AE57" s="429">
        <v>23</v>
      </c>
      <c r="AF57" s="431" t="str">
        <f t="shared" ca="1" si="12"/>
        <v>水</v>
      </c>
      <c r="AG57" s="384" t="str">
        <f t="shared" ref="AG57" si="175">IF(BG57=0,"",IF(BG57&lt;TIME(2,0,0),TIME(2,0,0),IF(MINUTE(BG57)&lt;30,TIME(HOUR(BG57),30,0),TIME(HOUR(BG57)+1,0,0))))</f>
        <v/>
      </c>
      <c r="AH57" s="385"/>
      <c r="AI57" s="385"/>
      <c r="AJ57" s="386"/>
      <c r="AK57" s="372" t="str">
        <f t="shared" ref="AK57" si="176">IF(AND(BH57="",BJ57="",BL57="",BN57="",BO57=""),"",MAX(BH57+BJ57+BO57,BH57+BL57+BO57,BH57+BN57+BO57))</f>
        <v/>
      </c>
      <c r="AL57" s="372"/>
      <c r="AM57" s="372"/>
      <c r="AN57" s="372"/>
      <c r="AO57" s="373"/>
      <c r="AP57" s="128"/>
      <c r="AQ57" s="129"/>
      <c r="AR57" s="128"/>
      <c r="AT57" s="390" t="e">
        <f>DATE(請求書!$K$29,請求書!$Q$29,'実績記録 '!C57)</f>
        <v>#NUM!</v>
      </c>
      <c r="AU57" s="391">
        <f>TIME(G57,J57,0)</f>
        <v>0</v>
      </c>
      <c r="AV57" s="391">
        <f>TIME(L57,O57,0)</f>
        <v>0</v>
      </c>
      <c r="AW57" s="421">
        <f t="shared" ref="AW57" si="177">AV57-AU57</f>
        <v>0</v>
      </c>
      <c r="AX57" s="420" t="str">
        <f>IF($Q57=TIME(2,0,0),コード表!$B$3,IF($Q57=TIME(2,30,0),コード表!$B$4,IF($Q57=TIME(3,0,0),コード表!$B$5,IF($Q57=TIME(3,30,0),コード表!$B$6,IF($Q57=TIME(4,0,0),コード表!$B$7,IF($Q57=TIME(4,30,0),コード表!$B$8,IF($Q57=TIME(5,0,0),コード表!$B$9,IF($Q57=TIME(5,30,0),コード表!$B$10,IF($Q57=TIME(6,0,0),コード表!$B$11,IF($Q57=TIME(6,30,0),コード表!$B$12,IF($Q57=TIME(7,0,0),コード表!$B$13,IF($Q57=TIME(7,30,0),コード表!$B$14,IF($Q57=TIME(8,0,0),コード表!$B$15,IF($Q57=TIME(8,30,0),コード表!$B$16,IF($Q57=TIME(9,0,0),コード表!$B$17,IF($Q57=TIME(9,30,0),コード表!$B$18,IF($Q57=TIME(10,0,0),コード表!$B$19,IF($Q57=TIME(10,30,0),コード表!$B$20,IF($Q57=TIME(11,0,0),コード表!$B$21,IF($Q57=TIME(11,30,0),コード表!$B$22,IF($Q57=TIME(12,0,0),コード表!$B$23,IF($Q57=TIME(12,30,0),コード表!$B$24,IF($Q57=TIME(13,0,0),コード表!$B$25,IF($Q57=TIME(13,30,0),コード表!$B$26,IF($Q57=TIME(14,0,0),コード表!$B$27,IF($Q57=TIME(14,30,0),コード表!$B$28,IF($Q57=TIME(15,0,0),コード表!$B$29,IF($Q57=TIME(15,30,0),コード表!$B$30,IF($Q57=TIME(16,0,0),コード表!$B$31,IF($Q57=TIME(16,30,0),コード表!$B$32,IF($Q57=TIME(17,0,0),コード表!$B$33,IF($Q57=TIME(17,30,0),コード表!$B$34,IF($Q57=TIME(18,0,0),コード表!$B$35,"")))))))))))))))))))))))))))))))))</f>
        <v/>
      </c>
      <c r="AY57" s="420" t="str">
        <f>IF(S57="","",IF($Q57=TIME(2,0,0),コード表!$B$36,IF($Q57=TIME(2,30,0),コード表!$B$37,IF($Q57=TIME(3,0,0),コード表!$B$38,IF($Q57=TIME(3,30,0),コード表!$B$39,IF($Q57=TIME(4,0,0),コード表!$B$40,IF($Q57=TIME(4,30,0),コード表!$B$41,IF($Q57=TIME(5,0,0),コード表!$B$42,IF($Q57=TIME(5,30,0),コード表!$B$43,IF($Q57=TIME(6,0,0),コード表!$B$44,IF($Q57=TIME(6,30,0),コード表!$B$45,IF($Q57=TIME(7,0,0),コード表!$B$46,IF($Q57=TIME(7,30,0),コード表!$B$47,IF($Q57=TIME(8,0,0),コード表!$B$48,IF($Q57=TIME(8,30,0),コード表!$B$49,IF($Q57=TIME(9,0,0),コード表!$B$50,IF($Q57=TIME(9,30,0),コード表!$B$51,IF($Q57=TIME(10,0,0),コード表!$B$52,IF($Q57=TIME(10,30,0),コード表!$B$53,IF($Q57=TIME(11,0,0),コード表!$B$54,IF($Q57=TIME(11,30,0),コード表!$B$55,IF($Q57=TIME(12,0,0),コード表!$B$56,IF($Q57=TIME(12,30,0),コード表!$B$57,IF($Q57=TIME(13,0,0),コード表!$B$58,IF($Q57=TIME(13,30,0),コード表!$B$59,IF($Q57=TIME(14,0,0),コード表!$B$60,IF($Q57=TIME(14,30,0),コード表!$B$61,IF($Q57=TIME(15,0,0),コード表!$B$62,IF($Q57=TIME(15,30,0),コード表!$B$63,IF($Q57=TIME(16,0,0),コード表!$B$64,IF($Q57=TIME(16,30,0),コード表!$B$65,IF($Q57=TIME(17,0,0),コード表!$B$66,IF($Q57=TIME(17,30,0),コード表!$B$67,IF($Q57=TIME(18,0,0),コード表!$B$68))))))))))))))))))))))))))))))))))</f>
        <v/>
      </c>
      <c r="AZ57" s="420" t="str">
        <f>IF(U57="","",IF($Q57=TIME(2,0,0),コード表!$B$69,IF($Q57=TIME(2,30,0),コード表!$B$70,IF($Q57=TIME(3,0,0),コード表!$B$71,IF($Q57=TIME(3,30,0),コード表!$B$72,IF($Q57=TIME(4,0,0),コード表!$B$73,IF($Q57=TIME(4,30,0),コード表!$B$74,IF($Q57=TIME(5,0,0),コード表!$B$75,IF($Q57=TIME(5,30,0),コード表!$B$76,IF($Q57=TIME(6,0,0),コード表!$B$77,IF($Q57=TIME(6,30,0),コード表!$B$78,IF($Q57=TIME(7,0,0),コード表!$B$79,IF($Q57=TIME(7,30,0),コード表!$B$80,IF($Q57=TIME(8,0,0),コード表!$B$81,IF($Q57=TIME(8,30,0),コード表!$B$82,IF($Q57=TIME(9,0,0),コード表!$B$83,IF($Q57=TIME(9,30,0),コード表!$B$84,IF($Q57=TIME(10,0,0),コード表!$B$85,IF($Q57=TIME(10,30,0),コード表!$B$86,IF($Q57=TIME(11,0,0),コード表!$B$87,IF($Q57=TIME(11,30,0),コード表!$B$88,IF($Q57=TIME(12,0,0),コード表!$B$89,IF($Q57=TIME(12,30,0),コード表!$B$90,IF($Q57=TIME(13,0,0),コード表!$B$91,IF($Q57=TIME(13,30,0),コード表!$B$92,IF($Q57=TIME(14,0,0),コード表!$B$93,IF($Q57=TIME(14,30,0),コード表!$B$94,IF($Q57=TIME(15,0,0),コード表!$B$95,IF($Q57=TIME(15,30,0),コード表!$B$96,IF($Q57=TIME(16,0,0),コード表!$B$97,IF($Q57=TIME(16,30,0),コード表!$B$98,IF($Q57=TIME(17,0,0),コード表!$B$99,IF($Q57=TIME(17,30,0),コード表!$B$100,IF($Q57=TIME(18,0,0),コード表!$B$101))))))))))))))))))))))))))))))))))</f>
        <v/>
      </c>
      <c r="BA57" s="407" t="str">
        <f>IF(W57="","",IF($Q57=TIME(2,0,0),コード表!$B$102,IF($Q57=TIME(2,30,0),コード表!$B$103,IF($Q57=TIME(3,0,0),コード表!$B$104,IF($Q57=TIME(3,30,0),コード表!$B$105,IF($Q57=TIME(4,0,0),コード表!$B$106,IF($Q57=TIME(4,30,0),コード表!$B$107,IF($Q57=TIME(5,0,0),コード表!$B$108,IF($Q57=TIME(5,30,0),コード表!$B$109,IF($Q57=TIME(6,0,0),コード表!$B$110,IF($Q57=TIME(6,30,0),コード表!$B$111,IF($Q57=TIME(7,0,0),コード表!$B$112,IF($Q57=TIME(7,30,0),コード表!$B$113,IF($Q57=TIME(8,0,0),コード表!$B$114,IF($Q57=TIME(8,30,0),コード表!$B$115,IF($Q57=TIME(9,0,0),コード表!$B$116,IF($Q57=TIME(9,30,0),コード表!$B$117,IF($Q57=TIME(10,0,0),コード表!$B$118,IF($Q57=TIME(10,30,0),コード表!$B$119,IF($Q57=TIME(11,0,0),コード表!$B$120,IF($Q57=TIME(11,30,0),コード表!$B$121,IF($Q57=TIME(12,0,0),コード表!$B$122,IF($Q57=TIME(12,30,0),コード表!$B$123,IF($Q57=TIME(13,0,0),コード表!$B$124,IF($Q57=TIME(13,30,0),コード表!$B$125,IF($Q57=TIME(14,0,0),コード表!$B$126,IF($Q57=TIME(14,30,0),コード表!$B$127,IF($Q57=TIME(15,0,0),コード表!$B$128,IF($Q57=TIME(15,30,0),コード表!$B$129,IF($Q57=TIME(16,0,0),コード表!$B$130,IF($Q57=TIME(16,30,0),コード表!$B$131,IF($Q57=TIME(17,0,0),コード表!$B$132,IF($Q57=TIME(17,30,0),コード表!$B$133,IF($Q57=TIME(18,0,0),コード表!$B$134))))))))))))))))))))))))))))))))))</f>
        <v/>
      </c>
      <c r="BB57" s="408" t="str">
        <f>IF(Y57="","",Y57*コード表!$B$135)</f>
        <v/>
      </c>
      <c r="BF57" s="410">
        <f>DATE(請求書!$K$29,請求書!$Q$29,'実績記録 '!AE57)</f>
        <v>45861</v>
      </c>
      <c r="BG57" s="411">
        <f t="shared" si="153"/>
        <v>0</v>
      </c>
      <c r="BH57" s="419" t="str">
        <f>IF($AG57=TIME(2,0,0),コード表!$B$3,IF($AG57=TIME(2,30,0),コード表!$B$4,IF($AG57=TIME(3,0,0),コード表!$B$5,IF($AG57=TIME(3,30,0),コード表!$B$6,IF($AG57=TIME(4,0,0),コード表!$B$7,IF($AG57=TIME(4,30,0),コード表!$B$8,IF($AG57=TIME(5,0,0),コード表!$B$9,IF($AG57=TIME(5,30,0),コード表!$B$10,IF($AG57=TIME(6,0,0),コード表!$B$11,IF($AG57=TIME(6,30,0),コード表!$B$12,IF($AG57=TIME(7,0,0),コード表!$B$13,IF($AG57=TIME(7,30,0),コード表!$B$14,IF($AG57=TIME(8,0,0),コード表!$B$15,IF($AG57=TIME(8,30,0),コード表!$B$16,IF($AG57=TIME(9,0,0),コード表!$B$17,IF($AG57=TIME(9,30,0),コード表!$B$18,IF($AG57=TIME(10,0,0),コード表!$B$19,IF($AG57=TIME(10,30,0),コード表!$B$20,IF($AG57=TIME(11,0,0),コード表!$B$21,IF($AG57=TIME(11,30,0),コード表!$B$22,IF($AG57=TIME(12,0,0),コード表!$B$23,IF($AG57=TIME(12,30,0),コード表!$B$24,IF($AG57=TIME(13,0,0),コード表!$B$25,IF($AG57=TIME(13,30,0),コード表!$B$26,IF($AG57=TIME(14,0,0),コード表!$B$27,IF($AG57=TIME(14,30,0),コード表!$B$28,IF($AG57=TIME(15,0,0),コード表!$B$29,IF($AG57=TIME(15,30,0),コード表!$B$30,IF($AG57=TIME(16,0,0),コード表!$B$31,IF($AG57=TIME(16,30,0),コード表!$B$32,IF($AG57=TIME(17,0,0),コード表!$B$33,IF($AG57=TIME(17,30,0),コード表!$B$34,IF($AG57=TIME(18,0,0),コード表!$B$35,"")))))))))))))))))))))))))))))))))</f>
        <v/>
      </c>
      <c r="BI57" s="420" t="str">
        <f t="shared" si="60"/>
        <v/>
      </c>
      <c r="BJ57" s="420" t="str">
        <f>IF(BI57="","",IF($AG57=TIME(2,0,0),コード表!$B$36,IF($AG57=TIME(2,30,0),コード表!$B$37,IF($AG57=TIME(3,0,0),コード表!$B$38,IF($AG57=TIME(3,30,0),コード表!$B$39,IF($AG57=TIME(4,0,0),コード表!$B$40,IF($AG57=TIME(4,30,0),コード表!$B$41,IF($AG57=TIME(5,0,0),コード表!$B$42,IF($AG57=TIME(5,30,0),コード表!$B$43,IF($AG57=TIME(6,0,0),コード表!$B$44,IF($AG57=TIME(6,30,0),コード表!$B$45,IF($AG57=TIME(7,0,0),コード表!$B$46,IF($AG57=TIME(7,30,0),コード表!$B$47,IF($AG57=TIME(8,0,0),コード表!$B$48,IF($AG57=TIME(8,30,0),コード表!$B$49,IF($AG57=TIME(9,0,0),コード表!$B$50,IF($AG57=TIME(9,30,0),コード表!$B$51,IF($AG57=TIME(10,0,0),コード表!$B$52,IF($AG57=TIME(10,30,0),コード表!$B$53,IF($AG57=TIME(11,0,0),コード表!$B$54,IF($AG57=TIME(11,30,0),コード表!$B$55,IF($AG57=TIME(12,0,0),コード表!$B$56,IF($AG57=TIME(12,30,0),コード表!$B$57,IF($AG57=TIME(13,0,0),コード表!$B$58,IF($AG57=TIME(13,30,0),コード表!$B$59,IF($AG57=TIME(14,0,0),コード表!$B$60,IF($AG57=TIME(14,30,0),コード表!$B$61,IF($AG57=TIME(15,0,0),コード表!$B$62,IF($AG57=TIME(15,30,0),コード表!$B$63,IF($AG57=TIME(16,0,0),コード表!$B$64,IF($AG57=TIME(16,30,0),コード表!$B$65,IF($AG57=TIME(17,0,0),コード表!$B$66,IF($AG57=TIME(17,30,0),コード表!$B$67,IF($AG57=TIME(18,0,0),コード表!$B$68))))))))))))))))))))))))))))))))))</f>
        <v/>
      </c>
      <c r="BK57" s="420" t="str">
        <f t="shared" ref="BK57" si="178">IF(SUMIFS($AZ$13:$AZ$74,$AT$13:$AT$74,BF57)&gt;0,"〇","")</f>
        <v/>
      </c>
      <c r="BL57" s="420" t="str">
        <f>IF(BK57="","",IF($AG57=TIME(2,0,0),コード表!$B$69,IF($AG57=TIME(2,30,0),コード表!$B$70,IF($AG57=TIME(3,0,0),コード表!$B$71,IF($AG57=TIME(3,30,0),コード表!$B$72,IF($AG57=TIME(4,0,0),コード表!$B$73,IF($AG57=TIME(4,30,0),コード表!$B$74,IF($AG57=TIME(5,0,0),コード表!$B$75,IF($AG57=TIME(5,30,0),コード表!$B$76,IF($AG57=TIME(6,0,0),コード表!$B$77,IF($AG57=TIME(6,30,0),コード表!$B$78,IF($AG57=TIME(7,0,0),コード表!$B$79,IF($AG57=TIME(7,30,0),コード表!$B$80,IF($AG57=TIME(8,0,0),コード表!$B$81,IF($AG57=TIME(8,30,0),コード表!$B$82,IF($AG57=TIME(9,0,0),コード表!$B$83,IF($AG57=TIME(9,30,0),コード表!$B$84,IF($AG57=TIME(10,0,0),コード表!$B$85,IF($AG57=TIME(10,30,0),コード表!$B$86,IF($AG57=TIME(11,0,0),コード表!$B$87,IF($AG57=TIME(11,30,0),コード表!$B$88,IF($AG57=TIME(12,0,0),コード表!$B$89,IF($AG57=TIME(12,30,0),コード表!$B$90,IF($AG57=TIME(13,0,0),コード表!$B$91,IF($AG57=TIME(13,30,0),コード表!$B$92,IF($AG57=TIME(14,0,0),コード表!$B$93,IF($AG57=TIME(14,30,0),コード表!$B$94,IF($AG57=TIME(15,0,0),コード表!$B$95,IF($AG57=TIME(15,30,0),コード表!$B$96,IF($AG57=TIME(16,0,0),コード表!$B$97,IF($AG57=TIME(16,30,0),コード表!$B$98,IF($AG57=TIME(17,0,0),コード表!$B$99,IF($AG57=TIME(17,30,0),コード表!$B$100,IF($AG57=TIME(18,0,0),コード表!$B$101))))))))))))))))))))))))))))))))))</f>
        <v/>
      </c>
      <c r="BM57" s="407" t="str">
        <f t="shared" ref="BM57" si="179">IF(SUMIFS($BA$13:$BA$74,$AT$13:$AT$74,BF57)&gt;0,"〇","")</f>
        <v/>
      </c>
      <c r="BN57" s="407" t="str">
        <f>IF(BM57="","",IF($AG57=TIME(2,0,0),コード表!$B$102,IF($AG57=TIME(2,30,0),コード表!$B$103,IF($AG57=TIME(3,0,0),コード表!$B$104,IF($AG57=TIME(3,30,0),コード表!$B$105,IF($AG57=TIME(4,0,0),コード表!$B$106,IF($AG57=TIME(4,30,0),コード表!$B$107,IF($AG57=TIME(5,0,0),コード表!$B$108,IF($AG57=TIME(5,30,0),コード表!$B$109,IF($AG57=TIME(6,0,0),コード表!$B$110,IF($AG57=TIME(6,30,0),コード表!$B$111,IF($AG57=TIME(7,0,0),コード表!$B$112,IF($AG57=TIME(7,30,0),コード表!$B$113,IF($AG57=TIME(8,0,0),コード表!$B$114,IF($AG57=TIME(8,30,0),コード表!$B$115,IF($AG57=TIME(9,0,0),コード表!$B$116,IF($AG57=TIME(9,30,0),コード表!$B$117,IF($AG57=TIME(10,0,0),コード表!$B$118,IF($AG57=TIME(10,30,0),コード表!$B$119,IF($AG57=TIME(11,0,0),コード表!$B$120,IF($AG57=TIME(11,30,0),コード表!$B$121,IF($AG57=TIME(12,0,0),コード表!$B$122,IF($AG57=TIME(12,30,0),コード表!$B$123,IF($AG57=TIME(13,0,0),コード表!$B$124,IF($AG57=TIME(13,30,0),コード表!$B$125,IF($AG57=TIME(14,0,0),コード表!$B$126,IF($AG57=TIME(14,30,0),コード表!$B$127,IF($AG57=TIME(15,0,0),コード表!$B$128,IF($AG57=TIME(15,30,0),コード表!$B$129,IF($AG57=TIME(16,0,0),コード表!$B$130,IF($AG57=TIME(16,30,0),コード表!$B$131,IF($AG57=TIME(17,0,0),コード表!$B$132,IF($AG57=TIME(17,30,0),コード表!$B$133,IF($AG57=TIME(18,0,0),コード表!$B$134))))))))))))))))))))))))))))))))))</f>
        <v/>
      </c>
      <c r="BO57" s="408" t="str">
        <f t="shared" ref="BO57" si="180">IF(SUMIF($AT$13:$AT$74,BF57,$BB$13:$BB$74)=0,"",SUMIF($AT$13:$AT$74,BF57,$BB$13:$BB$74))</f>
        <v/>
      </c>
      <c r="BP57" s="419" t="str">
        <f t="shared" ref="BP57" si="181">IF(AND(BH57="",BJ57="",BL57="",BN57="",BO57=""),"",MAX(BH57+BJ57,BH57+BL57,BH57+BN57))</f>
        <v/>
      </c>
      <c r="BQ57" s="536" t="str">
        <f t="shared" si="29"/>
        <v/>
      </c>
    </row>
    <row r="58" spans="1:69" s="5" customFormat="1" ht="17.649999999999999" customHeight="1" thickTop="1" thickBot="1">
      <c r="A58" s="12"/>
      <c r="B58" s="23"/>
      <c r="C58" s="288"/>
      <c r="D58" s="289"/>
      <c r="E58" s="292"/>
      <c r="F58" s="293"/>
      <c r="G58" s="296"/>
      <c r="H58" s="297"/>
      <c r="I58" s="299"/>
      <c r="J58" s="301"/>
      <c r="K58" s="297"/>
      <c r="L58" s="301"/>
      <c r="M58" s="297"/>
      <c r="N58" s="299"/>
      <c r="O58" s="417"/>
      <c r="P58" s="418"/>
      <c r="Q58" s="394"/>
      <c r="R58" s="395"/>
      <c r="S58" s="378"/>
      <c r="T58" s="379"/>
      <c r="U58" s="382"/>
      <c r="V58" s="383"/>
      <c r="W58" s="382"/>
      <c r="X58" s="383"/>
      <c r="Y58" s="382"/>
      <c r="Z58" s="398"/>
      <c r="AA58" s="402"/>
      <c r="AB58" s="403"/>
      <c r="AC58" s="404"/>
      <c r="AD58" s="127"/>
      <c r="AE58" s="430"/>
      <c r="AF58" s="432"/>
      <c r="AG58" s="387"/>
      <c r="AH58" s="388"/>
      <c r="AI58" s="388"/>
      <c r="AJ58" s="389"/>
      <c r="AK58" s="374"/>
      <c r="AL58" s="374"/>
      <c r="AM58" s="374"/>
      <c r="AN58" s="374"/>
      <c r="AO58" s="375"/>
      <c r="AP58" s="128"/>
      <c r="AQ58" s="129"/>
      <c r="AR58" s="128"/>
      <c r="AT58" s="390"/>
      <c r="AU58" s="391"/>
      <c r="AV58" s="391"/>
      <c r="AW58" s="421"/>
      <c r="AX58" s="420"/>
      <c r="AY58" s="420"/>
      <c r="AZ58" s="420"/>
      <c r="BA58" s="407"/>
      <c r="BB58" s="408"/>
      <c r="BF58" s="410"/>
      <c r="BG58" s="411"/>
      <c r="BH58" s="419"/>
      <c r="BI58" s="420"/>
      <c r="BJ58" s="420"/>
      <c r="BK58" s="420"/>
      <c r="BL58" s="420"/>
      <c r="BM58" s="407"/>
      <c r="BN58" s="407"/>
      <c r="BO58" s="408"/>
      <c r="BP58" s="419"/>
      <c r="BQ58" s="536"/>
    </row>
    <row r="59" spans="1:69" s="5" customFormat="1" ht="17.649999999999999" customHeight="1" thickTop="1" thickBot="1">
      <c r="A59" s="12"/>
      <c r="B59" s="23"/>
      <c r="C59" s="288"/>
      <c r="D59" s="289"/>
      <c r="E59" s="290" t="str">
        <f>IF(C59="","",TEXT(AT59,"aaa"))</f>
        <v/>
      </c>
      <c r="F59" s="291"/>
      <c r="G59" s="445"/>
      <c r="H59" s="414"/>
      <c r="I59" s="412" t="s">
        <v>122</v>
      </c>
      <c r="J59" s="413"/>
      <c r="K59" s="414"/>
      <c r="L59" s="413"/>
      <c r="M59" s="414"/>
      <c r="N59" s="412" t="s">
        <v>122</v>
      </c>
      <c r="O59" s="415"/>
      <c r="P59" s="416"/>
      <c r="Q59" s="392" t="str">
        <f>IF(G59="","",IF(AW59&lt;TIME(2,0,0),TIME(2,0,0),IF(MINUTE(AW59)&lt;30,TIME(HOUR(AW59),30,0),TIME(HOUR(AW59)+1,0,0))))</f>
        <v/>
      </c>
      <c r="R59" s="393"/>
      <c r="S59" s="442"/>
      <c r="T59" s="443"/>
      <c r="U59" s="396"/>
      <c r="V59" s="444"/>
      <c r="W59" s="380"/>
      <c r="X59" s="381"/>
      <c r="Y59" s="396"/>
      <c r="Z59" s="397"/>
      <c r="AA59" s="399"/>
      <c r="AB59" s="400"/>
      <c r="AC59" s="401"/>
      <c r="AD59" s="127"/>
      <c r="AE59" s="429">
        <v>24</v>
      </c>
      <c r="AF59" s="431" t="str">
        <f t="shared" ca="1" si="12"/>
        <v>木</v>
      </c>
      <c r="AG59" s="384" t="str">
        <f t="shared" ref="AG59" si="182">IF(BG59=0,"",IF(BG59&lt;TIME(2,0,0),TIME(2,0,0),IF(MINUTE(BG59)&lt;30,TIME(HOUR(BG59),30,0),TIME(HOUR(BG59)+1,0,0))))</f>
        <v/>
      </c>
      <c r="AH59" s="385"/>
      <c r="AI59" s="385"/>
      <c r="AJ59" s="386"/>
      <c r="AK59" s="372" t="str">
        <f t="shared" ref="AK59" si="183">IF(AND(BH59="",BJ59="",BL59="",BN59="",BO59=""),"",MAX(BH59+BJ59+BO59,BH59+BL59+BO59,BH59+BN59+BO59))</f>
        <v/>
      </c>
      <c r="AL59" s="372"/>
      <c r="AM59" s="372"/>
      <c r="AN59" s="372"/>
      <c r="AO59" s="373"/>
      <c r="AP59" s="128"/>
      <c r="AQ59" s="129"/>
      <c r="AR59" s="128"/>
      <c r="AT59" s="390" t="e">
        <f>DATE(請求書!$K$29,請求書!$Q$29,'実績記録 '!C59)</f>
        <v>#NUM!</v>
      </c>
      <c r="AU59" s="391">
        <f>TIME(G59,J59,0)</f>
        <v>0</v>
      </c>
      <c r="AV59" s="391">
        <f>TIME(L59,O59,0)</f>
        <v>0</v>
      </c>
      <c r="AW59" s="421">
        <f t="shared" ref="AW59" si="184">AV59-AU59</f>
        <v>0</v>
      </c>
      <c r="AX59" s="420" t="str">
        <f>IF($Q59=TIME(2,0,0),コード表!$B$3,IF($Q59=TIME(2,30,0),コード表!$B$4,IF($Q59=TIME(3,0,0),コード表!$B$5,IF($Q59=TIME(3,30,0),コード表!$B$6,IF($Q59=TIME(4,0,0),コード表!$B$7,IF($Q59=TIME(4,30,0),コード表!$B$8,IF($Q59=TIME(5,0,0),コード表!$B$9,IF($Q59=TIME(5,30,0),コード表!$B$10,IF($Q59=TIME(6,0,0),コード表!$B$11,IF($Q59=TIME(6,30,0),コード表!$B$12,IF($Q59=TIME(7,0,0),コード表!$B$13,IF($Q59=TIME(7,30,0),コード表!$B$14,IF($Q59=TIME(8,0,0),コード表!$B$15,IF($Q59=TIME(8,30,0),コード表!$B$16,IF($Q59=TIME(9,0,0),コード表!$B$17,IF($Q59=TIME(9,30,0),コード表!$B$18,IF($Q59=TIME(10,0,0),コード表!$B$19,IF($Q59=TIME(10,30,0),コード表!$B$20,IF($Q59=TIME(11,0,0),コード表!$B$21,IF($Q59=TIME(11,30,0),コード表!$B$22,IF($Q59=TIME(12,0,0),コード表!$B$23,IF($Q59=TIME(12,30,0),コード表!$B$24,IF($Q59=TIME(13,0,0),コード表!$B$25,IF($Q59=TIME(13,30,0),コード表!$B$26,IF($Q59=TIME(14,0,0),コード表!$B$27,IF($Q59=TIME(14,30,0),コード表!$B$28,IF($Q59=TIME(15,0,0),コード表!$B$29,IF($Q59=TIME(15,30,0),コード表!$B$30,IF($Q59=TIME(16,0,0),コード表!$B$31,IF($Q59=TIME(16,30,0),コード表!$B$32,IF($Q59=TIME(17,0,0),コード表!$B$33,IF($Q59=TIME(17,30,0),コード表!$B$34,IF($Q59=TIME(18,0,0),コード表!$B$35,"")))))))))))))))))))))))))))))))))</f>
        <v/>
      </c>
      <c r="AY59" s="420" t="str">
        <f>IF(S59="","",IF($Q59=TIME(2,0,0),コード表!$B$36,IF($Q59=TIME(2,30,0),コード表!$B$37,IF($Q59=TIME(3,0,0),コード表!$B$38,IF($Q59=TIME(3,30,0),コード表!$B$39,IF($Q59=TIME(4,0,0),コード表!$B$40,IF($Q59=TIME(4,30,0),コード表!$B$41,IF($Q59=TIME(5,0,0),コード表!$B$42,IF($Q59=TIME(5,30,0),コード表!$B$43,IF($Q59=TIME(6,0,0),コード表!$B$44,IF($Q59=TIME(6,30,0),コード表!$B$45,IF($Q59=TIME(7,0,0),コード表!$B$46,IF($Q59=TIME(7,30,0),コード表!$B$47,IF($Q59=TIME(8,0,0),コード表!$B$48,IF($Q59=TIME(8,30,0),コード表!$B$49,IF($Q59=TIME(9,0,0),コード表!$B$50,IF($Q59=TIME(9,30,0),コード表!$B$51,IF($Q59=TIME(10,0,0),コード表!$B$52,IF($Q59=TIME(10,30,0),コード表!$B$53,IF($Q59=TIME(11,0,0),コード表!$B$54,IF($Q59=TIME(11,30,0),コード表!$B$55,IF($Q59=TIME(12,0,0),コード表!$B$56,IF($Q59=TIME(12,30,0),コード表!$B$57,IF($Q59=TIME(13,0,0),コード表!$B$58,IF($Q59=TIME(13,30,0),コード表!$B$59,IF($Q59=TIME(14,0,0),コード表!$B$60,IF($Q59=TIME(14,30,0),コード表!$B$61,IF($Q59=TIME(15,0,0),コード表!$B$62,IF($Q59=TIME(15,30,0),コード表!$B$63,IF($Q59=TIME(16,0,0),コード表!$B$64,IF($Q59=TIME(16,30,0),コード表!$B$65,IF($Q59=TIME(17,0,0),コード表!$B$66,IF($Q59=TIME(17,30,0),コード表!$B$67,IF($Q59=TIME(18,0,0),コード表!$B$68))))))))))))))))))))))))))))))))))</f>
        <v/>
      </c>
      <c r="AZ59" s="420" t="str">
        <f>IF(U59="","",IF($Q59=TIME(2,0,0),コード表!$B$69,IF($Q59=TIME(2,30,0),コード表!$B$70,IF($Q59=TIME(3,0,0),コード表!$B$71,IF($Q59=TIME(3,30,0),コード表!$B$72,IF($Q59=TIME(4,0,0),コード表!$B$73,IF($Q59=TIME(4,30,0),コード表!$B$74,IF($Q59=TIME(5,0,0),コード表!$B$75,IF($Q59=TIME(5,30,0),コード表!$B$76,IF($Q59=TIME(6,0,0),コード表!$B$77,IF($Q59=TIME(6,30,0),コード表!$B$78,IF($Q59=TIME(7,0,0),コード表!$B$79,IF($Q59=TIME(7,30,0),コード表!$B$80,IF($Q59=TIME(8,0,0),コード表!$B$81,IF($Q59=TIME(8,30,0),コード表!$B$82,IF($Q59=TIME(9,0,0),コード表!$B$83,IF($Q59=TIME(9,30,0),コード表!$B$84,IF($Q59=TIME(10,0,0),コード表!$B$85,IF($Q59=TIME(10,30,0),コード表!$B$86,IF($Q59=TIME(11,0,0),コード表!$B$87,IF($Q59=TIME(11,30,0),コード表!$B$88,IF($Q59=TIME(12,0,0),コード表!$B$89,IF($Q59=TIME(12,30,0),コード表!$B$90,IF($Q59=TIME(13,0,0),コード表!$B$91,IF($Q59=TIME(13,30,0),コード表!$B$92,IF($Q59=TIME(14,0,0),コード表!$B$93,IF($Q59=TIME(14,30,0),コード表!$B$94,IF($Q59=TIME(15,0,0),コード表!$B$95,IF($Q59=TIME(15,30,0),コード表!$B$96,IF($Q59=TIME(16,0,0),コード表!$B$97,IF($Q59=TIME(16,30,0),コード表!$B$98,IF($Q59=TIME(17,0,0),コード表!$B$99,IF($Q59=TIME(17,30,0),コード表!$B$100,IF($Q59=TIME(18,0,0),コード表!$B$101))))))))))))))))))))))))))))))))))</f>
        <v/>
      </c>
      <c r="BA59" s="407" t="str">
        <f>IF(W59="","",IF($Q59=TIME(2,0,0),コード表!$B$102,IF($Q59=TIME(2,30,0),コード表!$B$103,IF($Q59=TIME(3,0,0),コード表!$B$104,IF($Q59=TIME(3,30,0),コード表!$B$105,IF($Q59=TIME(4,0,0),コード表!$B$106,IF($Q59=TIME(4,30,0),コード表!$B$107,IF($Q59=TIME(5,0,0),コード表!$B$108,IF($Q59=TIME(5,30,0),コード表!$B$109,IF($Q59=TIME(6,0,0),コード表!$B$110,IF($Q59=TIME(6,30,0),コード表!$B$111,IF($Q59=TIME(7,0,0),コード表!$B$112,IF($Q59=TIME(7,30,0),コード表!$B$113,IF($Q59=TIME(8,0,0),コード表!$B$114,IF($Q59=TIME(8,30,0),コード表!$B$115,IF($Q59=TIME(9,0,0),コード表!$B$116,IF($Q59=TIME(9,30,0),コード表!$B$117,IF($Q59=TIME(10,0,0),コード表!$B$118,IF($Q59=TIME(10,30,0),コード表!$B$119,IF($Q59=TIME(11,0,0),コード表!$B$120,IF($Q59=TIME(11,30,0),コード表!$B$121,IF($Q59=TIME(12,0,0),コード表!$B$122,IF($Q59=TIME(12,30,0),コード表!$B$123,IF($Q59=TIME(13,0,0),コード表!$B$124,IF($Q59=TIME(13,30,0),コード表!$B$125,IF($Q59=TIME(14,0,0),コード表!$B$126,IF($Q59=TIME(14,30,0),コード表!$B$127,IF($Q59=TIME(15,0,0),コード表!$B$128,IF($Q59=TIME(15,30,0),コード表!$B$129,IF($Q59=TIME(16,0,0),コード表!$B$130,IF($Q59=TIME(16,30,0),コード表!$B$131,IF($Q59=TIME(17,0,0),コード表!$B$132,IF($Q59=TIME(17,30,0),コード表!$B$133,IF($Q59=TIME(18,0,0),コード表!$B$134))))))))))))))))))))))))))))))))))</f>
        <v/>
      </c>
      <c r="BB59" s="408" t="str">
        <f>IF(Y59="","",Y59*コード表!$B$135)</f>
        <v/>
      </c>
      <c r="BF59" s="410">
        <f>DATE(請求書!$K$29,請求書!$Q$29,'実績記録 '!AE59)</f>
        <v>45862</v>
      </c>
      <c r="BG59" s="411">
        <f t="shared" si="161"/>
        <v>0</v>
      </c>
      <c r="BH59" s="419" t="str">
        <f>IF($AG59=TIME(2,0,0),コード表!$B$3,IF($AG59=TIME(2,30,0),コード表!$B$4,IF($AG59=TIME(3,0,0),コード表!$B$5,IF($AG59=TIME(3,30,0),コード表!$B$6,IF($AG59=TIME(4,0,0),コード表!$B$7,IF($AG59=TIME(4,30,0),コード表!$B$8,IF($AG59=TIME(5,0,0),コード表!$B$9,IF($AG59=TIME(5,30,0),コード表!$B$10,IF($AG59=TIME(6,0,0),コード表!$B$11,IF($AG59=TIME(6,30,0),コード表!$B$12,IF($AG59=TIME(7,0,0),コード表!$B$13,IF($AG59=TIME(7,30,0),コード表!$B$14,IF($AG59=TIME(8,0,0),コード表!$B$15,IF($AG59=TIME(8,30,0),コード表!$B$16,IF($AG59=TIME(9,0,0),コード表!$B$17,IF($AG59=TIME(9,30,0),コード表!$B$18,IF($AG59=TIME(10,0,0),コード表!$B$19,IF($AG59=TIME(10,30,0),コード表!$B$20,IF($AG59=TIME(11,0,0),コード表!$B$21,IF($AG59=TIME(11,30,0),コード表!$B$22,IF($AG59=TIME(12,0,0),コード表!$B$23,IF($AG59=TIME(12,30,0),コード表!$B$24,IF($AG59=TIME(13,0,0),コード表!$B$25,IF($AG59=TIME(13,30,0),コード表!$B$26,IF($AG59=TIME(14,0,0),コード表!$B$27,IF($AG59=TIME(14,30,0),コード表!$B$28,IF($AG59=TIME(15,0,0),コード表!$B$29,IF($AG59=TIME(15,30,0),コード表!$B$30,IF($AG59=TIME(16,0,0),コード表!$B$31,IF($AG59=TIME(16,30,0),コード表!$B$32,IF($AG59=TIME(17,0,0),コード表!$B$33,IF($AG59=TIME(17,30,0),コード表!$B$34,IF($AG59=TIME(18,0,0),コード表!$B$35,"")))))))))))))))))))))))))))))))))</f>
        <v/>
      </c>
      <c r="BI59" s="420" t="str">
        <f t="shared" si="68"/>
        <v/>
      </c>
      <c r="BJ59" s="420" t="str">
        <f>IF(BI59="","",IF($AG59=TIME(2,0,0),コード表!$B$36,IF($AG59=TIME(2,30,0),コード表!$B$37,IF($AG59=TIME(3,0,0),コード表!$B$38,IF($AG59=TIME(3,30,0),コード表!$B$39,IF($AG59=TIME(4,0,0),コード表!$B$40,IF($AG59=TIME(4,30,0),コード表!$B$41,IF($AG59=TIME(5,0,0),コード表!$B$42,IF($AG59=TIME(5,30,0),コード表!$B$43,IF($AG59=TIME(6,0,0),コード表!$B$44,IF($AG59=TIME(6,30,0),コード表!$B$45,IF($AG59=TIME(7,0,0),コード表!$B$46,IF($AG59=TIME(7,30,0),コード表!$B$47,IF($AG59=TIME(8,0,0),コード表!$B$48,IF($AG59=TIME(8,30,0),コード表!$B$49,IF($AG59=TIME(9,0,0),コード表!$B$50,IF($AG59=TIME(9,30,0),コード表!$B$51,IF($AG59=TIME(10,0,0),コード表!$B$52,IF($AG59=TIME(10,30,0),コード表!$B$53,IF($AG59=TIME(11,0,0),コード表!$B$54,IF($AG59=TIME(11,30,0),コード表!$B$55,IF($AG59=TIME(12,0,0),コード表!$B$56,IF($AG59=TIME(12,30,0),コード表!$B$57,IF($AG59=TIME(13,0,0),コード表!$B$58,IF($AG59=TIME(13,30,0),コード表!$B$59,IF($AG59=TIME(14,0,0),コード表!$B$60,IF($AG59=TIME(14,30,0),コード表!$B$61,IF($AG59=TIME(15,0,0),コード表!$B$62,IF($AG59=TIME(15,30,0),コード表!$B$63,IF($AG59=TIME(16,0,0),コード表!$B$64,IF($AG59=TIME(16,30,0),コード表!$B$65,IF($AG59=TIME(17,0,0),コード表!$B$66,IF($AG59=TIME(17,30,0),コード表!$B$67,IF($AG59=TIME(18,0,0),コード表!$B$68))))))))))))))))))))))))))))))))))</f>
        <v/>
      </c>
      <c r="BK59" s="420" t="str">
        <f t="shared" ref="BK59" si="185">IF(SUMIFS($AZ$13:$AZ$74,$AT$13:$AT$74,BF59)&gt;0,"〇","")</f>
        <v/>
      </c>
      <c r="BL59" s="420" t="str">
        <f>IF(BK59="","",IF($AG59=TIME(2,0,0),コード表!$B$69,IF($AG59=TIME(2,30,0),コード表!$B$70,IF($AG59=TIME(3,0,0),コード表!$B$71,IF($AG59=TIME(3,30,0),コード表!$B$72,IF($AG59=TIME(4,0,0),コード表!$B$73,IF($AG59=TIME(4,30,0),コード表!$B$74,IF($AG59=TIME(5,0,0),コード表!$B$75,IF($AG59=TIME(5,30,0),コード表!$B$76,IF($AG59=TIME(6,0,0),コード表!$B$77,IF($AG59=TIME(6,30,0),コード表!$B$78,IF($AG59=TIME(7,0,0),コード表!$B$79,IF($AG59=TIME(7,30,0),コード表!$B$80,IF($AG59=TIME(8,0,0),コード表!$B$81,IF($AG59=TIME(8,30,0),コード表!$B$82,IF($AG59=TIME(9,0,0),コード表!$B$83,IF($AG59=TIME(9,30,0),コード表!$B$84,IF($AG59=TIME(10,0,0),コード表!$B$85,IF($AG59=TIME(10,30,0),コード表!$B$86,IF($AG59=TIME(11,0,0),コード表!$B$87,IF($AG59=TIME(11,30,0),コード表!$B$88,IF($AG59=TIME(12,0,0),コード表!$B$89,IF($AG59=TIME(12,30,0),コード表!$B$90,IF($AG59=TIME(13,0,0),コード表!$B$91,IF($AG59=TIME(13,30,0),コード表!$B$92,IF($AG59=TIME(14,0,0),コード表!$B$93,IF($AG59=TIME(14,30,0),コード表!$B$94,IF($AG59=TIME(15,0,0),コード表!$B$95,IF($AG59=TIME(15,30,0),コード表!$B$96,IF($AG59=TIME(16,0,0),コード表!$B$97,IF($AG59=TIME(16,30,0),コード表!$B$98,IF($AG59=TIME(17,0,0),コード表!$B$99,IF($AG59=TIME(17,30,0),コード表!$B$100,IF($AG59=TIME(18,0,0),コード表!$B$101))))))))))))))))))))))))))))))))))</f>
        <v/>
      </c>
      <c r="BM59" s="407" t="str">
        <f t="shared" ref="BM59" si="186">IF(SUMIFS($BA$13:$BA$74,$AT$13:$AT$74,BF59)&gt;0,"〇","")</f>
        <v/>
      </c>
      <c r="BN59" s="407" t="str">
        <f>IF(BM59="","",IF($AG59=TIME(2,0,0),コード表!$B$102,IF($AG59=TIME(2,30,0),コード表!$B$103,IF($AG59=TIME(3,0,0),コード表!$B$104,IF($AG59=TIME(3,30,0),コード表!$B$105,IF($AG59=TIME(4,0,0),コード表!$B$106,IF($AG59=TIME(4,30,0),コード表!$B$107,IF($AG59=TIME(5,0,0),コード表!$B$108,IF($AG59=TIME(5,30,0),コード表!$B$109,IF($AG59=TIME(6,0,0),コード表!$B$110,IF($AG59=TIME(6,30,0),コード表!$B$111,IF($AG59=TIME(7,0,0),コード表!$B$112,IF($AG59=TIME(7,30,0),コード表!$B$113,IF($AG59=TIME(8,0,0),コード表!$B$114,IF($AG59=TIME(8,30,0),コード表!$B$115,IF($AG59=TIME(9,0,0),コード表!$B$116,IF($AG59=TIME(9,30,0),コード表!$B$117,IF($AG59=TIME(10,0,0),コード表!$B$118,IF($AG59=TIME(10,30,0),コード表!$B$119,IF($AG59=TIME(11,0,0),コード表!$B$120,IF($AG59=TIME(11,30,0),コード表!$B$121,IF($AG59=TIME(12,0,0),コード表!$B$122,IF($AG59=TIME(12,30,0),コード表!$B$123,IF($AG59=TIME(13,0,0),コード表!$B$124,IF($AG59=TIME(13,30,0),コード表!$B$125,IF($AG59=TIME(14,0,0),コード表!$B$126,IF($AG59=TIME(14,30,0),コード表!$B$127,IF($AG59=TIME(15,0,0),コード表!$B$128,IF($AG59=TIME(15,30,0),コード表!$B$129,IF($AG59=TIME(16,0,0),コード表!$B$130,IF($AG59=TIME(16,30,0),コード表!$B$131,IF($AG59=TIME(17,0,0),コード表!$B$132,IF($AG59=TIME(17,30,0),コード表!$B$133,IF($AG59=TIME(18,0,0),コード表!$B$134))))))))))))))))))))))))))))))))))</f>
        <v/>
      </c>
      <c r="BO59" s="408" t="str">
        <f t="shared" ref="BO59" si="187">IF(SUMIF($AT$13:$AT$74,BF59,$BB$13:$BB$74)=0,"",SUMIF($AT$13:$AT$74,BF59,$BB$13:$BB$74))</f>
        <v/>
      </c>
      <c r="BP59" s="419" t="str">
        <f t="shared" ref="BP59" si="188">IF(AND(BH59="",BJ59="",BL59="",BN59="",BO59=""),"",MAX(BH59+BJ59,BH59+BL59,BH59+BN59))</f>
        <v/>
      </c>
      <c r="BQ59" s="536" t="str">
        <f t="shared" si="29"/>
        <v/>
      </c>
    </row>
    <row r="60" spans="1:69" s="5" customFormat="1" ht="17.649999999999999" customHeight="1" thickTop="1" thickBot="1">
      <c r="A60" s="12"/>
      <c r="B60" s="23"/>
      <c r="C60" s="288"/>
      <c r="D60" s="289"/>
      <c r="E60" s="292"/>
      <c r="F60" s="293"/>
      <c r="G60" s="296"/>
      <c r="H60" s="297"/>
      <c r="I60" s="299"/>
      <c r="J60" s="301"/>
      <c r="K60" s="297"/>
      <c r="L60" s="301"/>
      <c r="M60" s="297"/>
      <c r="N60" s="299"/>
      <c r="O60" s="417"/>
      <c r="P60" s="418"/>
      <c r="Q60" s="394"/>
      <c r="R60" s="395"/>
      <c r="S60" s="378"/>
      <c r="T60" s="379"/>
      <c r="U60" s="382"/>
      <c r="V60" s="383"/>
      <c r="W60" s="382"/>
      <c r="X60" s="383"/>
      <c r="Y60" s="382"/>
      <c r="Z60" s="398"/>
      <c r="AA60" s="402"/>
      <c r="AB60" s="403"/>
      <c r="AC60" s="404"/>
      <c r="AD60" s="127"/>
      <c r="AE60" s="430"/>
      <c r="AF60" s="432"/>
      <c r="AG60" s="387"/>
      <c r="AH60" s="388"/>
      <c r="AI60" s="388"/>
      <c r="AJ60" s="389"/>
      <c r="AK60" s="374"/>
      <c r="AL60" s="374"/>
      <c r="AM60" s="374"/>
      <c r="AN60" s="374"/>
      <c r="AO60" s="375"/>
      <c r="AP60" s="128"/>
      <c r="AQ60" s="129"/>
      <c r="AR60" s="128"/>
      <c r="AT60" s="390"/>
      <c r="AU60" s="391"/>
      <c r="AV60" s="391"/>
      <c r="AW60" s="421"/>
      <c r="AX60" s="420"/>
      <c r="AY60" s="420"/>
      <c r="AZ60" s="420"/>
      <c r="BA60" s="407"/>
      <c r="BB60" s="408"/>
      <c r="BF60" s="410"/>
      <c r="BG60" s="411"/>
      <c r="BH60" s="419"/>
      <c r="BI60" s="420"/>
      <c r="BJ60" s="420"/>
      <c r="BK60" s="420"/>
      <c r="BL60" s="420"/>
      <c r="BM60" s="407"/>
      <c r="BN60" s="407"/>
      <c r="BO60" s="408"/>
      <c r="BP60" s="419"/>
      <c r="BQ60" s="536"/>
    </row>
    <row r="61" spans="1:69" s="5" customFormat="1" ht="17.649999999999999" customHeight="1" thickTop="1" thickBot="1">
      <c r="A61" s="12"/>
      <c r="B61" s="16"/>
      <c r="C61" s="288"/>
      <c r="D61" s="289"/>
      <c r="E61" s="290" t="str">
        <f>IF(C61="","",TEXT(AT61,"aaa"))</f>
        <v/>
      </c>
      <c r="F61" s="291"/>
      <c r="G61" s="445"/>
      <c r="H61" s="414"/>
      <c r="I61" s="412" t="s">
        <v>122</v>
      </c>
      <c r="J61" s="413"/>
      <c r="K61" s="414"/>
      <c r="L61" s="413"/>
      <c r="M61" s="414"/>
      <c r="N61" s="412" t="s">
        <v>122</v>
      </c>
      <c r="O61" s="415"/>
      <c r="P61" s="416"/>
      <c r="Q61" s="392" t="str">
        <f>IF(G61="","",IF(AW61&lt;TIME(2,0,0),TIME(2,0,0),IF(MINUTE(AW61)&lt;30,TIME(HOUR(AW61),30,0),TIME(HOUR(AW61)+1,0,0))))</f>
        <v/>
      </c>
      <c r="R61" s="393"/>
      <c r="S61" s="442"/>
      <c r="T61" s="443"/>
      <c r="U61" s="396"/>
      <c r="V61" s="444"/>
      <c r="W61" s="380"/>
      <c r="X61" s="381"/>
      <c r="Y61" s="396"/>
      <c r="Z61" s="397"/>
      <c r="AA61" s="399"/>
      <c r="AB61" s="400"/>
      <c r="AC61" s="401"/>
      <c r="AD61" s="127"/>
      <c r="AE61" s="429">
        <v>25</v>
      </c>
      <c r="AF61" s="431" t="str">
        <f t="shared" ca="1" si="12"/>
        <v>金</v>
      </c>
      <c r="AG61" s="384" t="str">
        <f t="shared" ref="AG61" si="189">IF(BG61=0,"",IF(BG61&lt;TIME(2,0,0),TIME(2,0,0),IF(MINUTE(BG61)&lt;30,TIME(HOUR(BG61),30,0),TIME(HOUR(BG61)+1,0,0))))</f>
        <v/>
      </c>
      <c r="AH61" s="385"/>
      <c r="AI61" s="385"/>
      <c r="AJ61" s="386"/>
      <c r="AK61" s="372" t="str">
        <f t="shared" ref="AK61" si="190">IF(AND(BH61="",BJ61="",BL61="",BN61="",BO61=""),"",MAX(BH61+BJ61+BO61,BH61+BL61+BO61,BH61+BN61+BO61))</f>
        <v/>
      </c>
      <c r="AL61" s="372"/>
      <c r="AM61" s="372"/>
      <c r="AN61" s="372"/>
      <c r="AO61" s="373"/>
      <c r="AP61" s="128"/>
      <c r="AQ61" s="129"/>
      <c r="AR61" s="128"/>
      <c r="AT61" s="390" t="e">
        <f>DATE(請求書!$K$29,請求書!$Q$29,'実績記録 '!C61)</f>
        <v>#NUM!</v>
      </c>
      <c r="AU61" s="391">
        <f>TIME(G61,J61,0)</f>
        <v>0</v>
      </c>
      <c r="AV61" s="391">
        <f>TIME(L61,O61,0)</f>
        <v>0</v>
      </c>
      <c r="AW61" s="421">
        <f t="shared" ref="AW61" si="191">AV61-AU61</f>
        <v>0</v>
      </c>
      <c r="AX61" s="420" t="str">
        <f>IF($Q61=TIME(2,0,0),コード表!$B$3,IF($Q61=TIME(2,30,0),コード表!$B$4,IF($Q61=TIME(3,0,0),コード表!$B$5,IF($Q61=TIME(3,30,0),コード表!$B$6,IF($Q61=TIME(4,0,0),コード表!$B$7,IF($Q61=TIME(4,30,0),コード表!$B$8,IF($Q61=TIME(5,0,0),コード表!$B$9,IF($Q61=TIME(5,30,0),コード表!$B$10,IF($Q61=TIME(6,0,0),コード表!$B$11,IF($Q61=TIME(6,30,0),コード表!$B$12,IF($Q61=TIME(7,0,0),コード表!$B$13,IF($Q61=TIME(7,30,0),コード表!$B$14,IF($Q61=TIME(8,0,0),コード表!$B$15,IF($Q61=TIME(8,30,0),コード表!$B$16,IF($Q61=TIME(9,0,0),コード表!$B$17,IF($Q61=TIME(9,30,0),コード表!$B$18,IF($Q61=TIME(10,0,0),コード表!$B$19,IF($Q61=TIME(10,30,0),コード表!$B$20,IF($Q61=TIME(11,0,0),コード表!$B$21,IF($Q61=TIME(11,30,0),コード表!$B$22,IF($Q61=TIME(12,0,0),コード表!$B$23,IF($Q61=TIME(12,30,0),コード表!$B$24,IF($Q61=TIME(13,0,0),コード表!$B$25,IF($Q61=TIME(13,30,0),コード表!$B$26,IF($Q61=TIME(14,0,0),コード表!$B$27,IF($Q61=TIME(14,30,0),コード表!$B$28,IF($Q61=TIME(15,0,0),コード表!$B$29,IF($Q61=TIME(15,30,0),コード表!$B$30,IF($Q61=TIME(16,0,0),コード表!$B$31,IF($Q61=TIME(16,30,0),コード表!$B$32,IF($Q61=TIME(17,0,0),コード表!$B$33,IF($Q61=TIME(17,30,0),コード表!$B$34,IF($Q61=TIME(18,0,0),コード表!$B$35,"")))))))))))))))))))))))))))))))))</f>
        <v/>
      </c>
      <c r="AY61" s="420" t="str">
        <f>IF(S61="","",IF($Q61=TIME(2,0,0),コード表!$B$36,IF($Q61=TIME(2,30,0),コード表!$B$37,IF($Q61=TIME(3,0,0),コード表!$B$38,IF($Q61=TIME(3,30,0),コード表!$B$39,IF($Q61=TIME(4,0,0),コード表!$B$40,IF($Q61=TIME(4,30,0),コード表!$B$41,IF($Q61=TIME(5,0,0),コード表!$B$42,IF($Q61=TIME(5,30,0),コード表!$B$43,IF($Q61=TIME(6,0,0),コード表!$B$44,IF($Q61=TIME(6,30,0),コード表!$B$45,IF($Q61=TIME(7,0,0),コード表!$B$46,IF($Q61=TIME(7,30,0),コード表!$B$47,IF($Q61=TIME(8,0,0),コード表!$B$48,IF($Q61=TIME(8,30,0),コード表!$B$49,IF($Q61=TIME(9,0,0),コード表!$B$50,IF($Q61=TIME(9,30,0),コード表!$B$51,IF($Q61=TIME(10,0,0),コード表!$B$52,IF($Q61=TIME(10,30,0),コード表!$B$53,IF($Q61=TIME(11,0,0),コード表!$B$54,IF($Q61=TIME(11,30,0),コード表!$B$55,IF($Q61=TIME(12,0,0),コード表!$B$56,IF($Q61=TIME(12,30,0),コード表!$B$57,IF($Q61=TIME(13,0,0),コード表!$B$58,IF($Q61=TIME(13,30,0),コード表!$B$59,IF($Q61=TIME(14,0,0),コード表!$B$60,IF($Q61=TIME(14,30,0),コード表!$B$61,IF($Q61=TIME(15,0,0),コード表!$B$62,IF($Q61=TIME(15,30,0),コード表!$B$63,IF($Q61=TIME(16,0,0),コード表!$B$64,IF($Q61=TIME(16,30,0),コード表!$B$65,IF($Q61=TIME(17,0,0),コード表!$B$66,IF($Q61=TIME(17,30,0),コード表!$B$67,IF($Q61=TIME(18,0,0),コード表!$B$68))))))))))))))))))))))))))))))))))</f>
        <v/>
      </c>
      <c r="AZ61" s="420" t="str">
        <f>IF(U61="","",IF($Q61=TIME(2,0,0),コード表!$B$69,IF($Q61=TIME(2,30,0),コード表!$B$70,IF($Q61=TIME(3,0,0),コード表!$B$71,IF($Q61=TIME(3,30,0),コード表!$B$72,IF($Q61=TIME(4,0,0),コード表!$B$73,IF($Q61=TIME(4,30,0),コード表!$B$74,IF($Q61=TIME(5,0,0),コード表!$B$75,IF($Q61=TIME(5,30,0),コード表!$B$76,IF($Q61=TIME(6,0,0),コード表!$B$77,IF($Q61=TIME(6,30,0),コード表!$B$78,IF($Q61=TIME(7,0,0),コード表!$B$79,IF($Q61=TIME(7,30,0),コード表!$B$80,IF($Q61=TIME(8,0,0),コード表!$B$81,IF($Q61=TIME(8,30,0),コード表!$B$82,IF($Q61=TIME(9,0,0),コード表!$B$83,IF($Q61=TIME(9,30,0),コード表!$B$84,IF($Q61=TIME(10,0,0),コード表!$B$85,IF($Q61=TIME(10,30,0),コード表!$B$86,IF($Q61=TIME(11,0,0),コード表!$B$87,IF($Q61=TIME(11,30,0),コード表!$B$88,IF($Q61=TIME(12,0,0),コード表!$B$89,IF($Q61=TIME(12,30,0),コード表!$B$90,IF($Q61=TIME(13,0,0),コード表!$B$91,IF($Q61=TIME(13,30,0),コード表!$B$92,IF($Q61=TIME(14,0,0),コード表!$B$93,IF($Q61=TIME(14,30,0),コード表!$B$94,IF($Q61=TIME(15,0,0),コード表!$B$95,IF($Q61=TIME(15,30,0),コード表!$B$96,IF($Q61=TIME(16,0,0),コード表!$B$97,IF($Q61=TIME(16,30,0),コード表!$B$98,IF($Q61=TIME(17,0,0),コード表!$B$99,IF($Q61=TIME(17,30,0),コード表!$B$100,IF($Q61=TIME(18,0,0),コード表!$B$101))))))))))))))))))))))))))))))))))</f>
        <v/>
      </c>
      <c r="BA61" s="407" t="str">
        <f>IF(W61="","",IF($Q61=TIME(2,0,0),コード表!$B$102,IF($Q61=TIME(2,30,0),コード表!$B$103,IF($Q61=TIME(3,0,0),コード表!$B$104,IF($Q61=TIME(3,30,0),コード表!$B$105,IF($Q61=TIME(4,0,0),コード表!$B$106,IF($Q61=TIME(4,30,0),コード表!$B$107,IF($Q61=TIME(5,0,0),コード表!$B$108,IF($Q61=TIME(5,30,0),コード表!$B$109,IF($Q61=TIME(6,0,0),コード表!$B$110,IF($Q61=TIME(6,30,0),コード表!$B$111,IF($Q61=TIME(7,0,0),コード表!$B$112,IF($Q61=TIME(7,30,0),コード表!$B$113,IF($Q61=TIME(8,0,0),コード表!$B$114,IF($Q61=TIME(8,30,0),コード表!$B$115,IF($Q61=TIME(9,0,0),コード表!$B$116,IF($Q61=TIME(9,30,0),コード表!$B$117,IF($Q61=TIME(10,0,0),コード表!$B$118,IF($Q61=TIME(10,30,0),コード表!$B$119,IF($Q61=TIME(11,0,0),コード表!$B$120,IF($Q61=TIME(11,30,0),コード表!$B$121,IF($Q61=TIME(12,0,0),コード表!$B$122,IF($Q61=TIME(12,30,0),コード表!$B$123,IF($Q61=TIME(13,0,0),コード表!$B$124,IF($Q61=TIME(13,30,0),コード表!$B$125,IF($Q61=TIME(14,0,0),コード表!$B$126,IF($Q61=TIME(14,30,0),コード表!$B$127,IF($Q61=TIME(15,0,0),コード表!$B$128,IF($Q61=TIME(15,30,0),コード表!$B$129,IF($Q61=TIME(16,0,0),コード表!$B$130,IF($Q61=TIME(16,30,0),コード表!$B$131,IF($Q61=TIME(17,0,0),コード表!$B$132,IF($Q61=TIME(17,30,0),コード表!$B$133,IF($Q61=TIME(18,0,0),コード表!$B$134))))))))))))))))))))))))))))))))))</f>
        <v/>
      </c>
      <c r="BB61" s="408" t="str">
        <f>IF(Y61="","",Y61*コード表!$B$135)</f>
        <v/>
      </c>
      <c r="BF61" s="410">
        <f>DATE(請求書!$K$29,請求書!$Q$29,'実績記録 '!AE61)</f>
        <v>45863</v>
      </c>
      <c r="BG61" s="411">
        <f t="shared" ref="BG61" si="192">SUMIF($AT$13:$AT$74,BF61,$AW$13:$AW$74)</f>
        <v>0</v>
      </c>
      <c r="BH61" s="419" t="str">
        <f>IF($AG61=TIME(2,0,0),コード表!$B$3,IF($AG61=TIME(2,30,0),コード表!$B$4,IF($AG61=TIME(3,0,0),コード表!$B$5,IF($AG61=TIME(3,30,0),コード表!$B$6,IF($AG61=TIME(4,0,0),コード表!$B$7,IF($AG61=TIME(4,30,0),コード表!$B$8,IF($AG61=TIME(5,0,0),コード表!$B$9,IF($AG61=TIME(5,30,0),コード表!$B$10,IF($AG61=TIME(6,0,0),コード表!$B$11,IF($AG61=TIME(6,30,0),コード表!$B$12,IF($AG61=TIME(7,0,0),コード表!$B$13,IF($AG61=TIME(7,30,0),コード表!$B$14,IF($AG61=TIME(8,0,0),コード表!$B$15,IF($AG61=TIME(8,30,0),コード表!$B$16,IF($AG61=TIME(9,0,0),コード表!$B$17,IF($AG61=TIME(9,30,0),コード表!$B$18,IF($AG61=TIME(10,0,0),コード表!$B$19,IF($AG61=TIME(10,30,0),コード表!$B$20,IF($AG61=TIME(11,0,0),コード表!$B$21,IF($AG61=TIME(11,30,0),コード表!$B$22,IF($AG61=TIME(12,0,0),コード表!$B$23,IF($AG61=TIME(12,30,0),コード表!$B$24,IF($AG61=TIME(13,0,0),コード表!$B$25,IF($AG61=TIME(13,30,0),コード表!$B$26,IF($AG61=TIME(14,0,0),コード表!$B$27,IF($AG61=TIME(14,30,0),コード表!$B$28,IF($AG61=TIME(15,0,0),コード表!$B$29,IF($AG61=TIME(15,30,0),コード表!$B$30,IF($AG61=TIME(16,0,0),コード表!$B$31,IF($AG61=TIME(16,30,0),コード表!$B$32,IF($AG61=TIME(17,0,0),コード表!$B$33,IF($AG61=TIME(17,30,0),コード表!$B$34,IF($AG61=TIME(18,0,0),コード表!$B$35,"")))))))))))))))))))))))))))))))))</f>
        <v/>
      </c>
      <c r="BI61" s="420" t="str">
        <f t="shared" si="34"/>
        <v/>
      </c>
      <c r="BJ61" s="420" t="str">
        <f>IF(BI61="","",IF($AG61=TIME(2,0,0),コード表!$B$36,IF($AG61=TIME(2,30,0),コード表!$B$37,IF($AG61=TIME(3,0,0),コード表!$B$38,IF($AG61=TIME(3,30,0),コード表!$B$39,IF($AG61=TIME(4,0,0),コード表!$B$40,IF($AG61=TIME(4,30,0),コード表!$B$41,IF($AG61=TIME(5,0,0),コード表!$B$42,IF($AG61=TIME(5,30,0),コード表!$B$43,IF($AG61=TIME(6,0,0),コード表!$B$44,IF($AG61=TIME(6,30,0),コード表!$B$45,IF($AG61=TIME(7,0,0),コード表!$B$46,IF($AG61=TIME(7,30,0),コード表!$B$47,IF($AG61=TIME(8,0,0),コード表!$B$48,IF($AG61=TIME(8,30,0),コード表!$B$49,IF($AG61=TIME(9,0,0),コード表!$B$50,IF($AG61=TIME(9,30,0),コード表!$B$51,IF($AG61=TIME(10,0,0),コード表!$B$52,IF($AG61=TIME(10,30,0),コード表!$B$53,IF($AG61=TIME(11,0,0),コード表!$B$54,IF($AG61=TIME(11,30,0),コード表!$B$55,IF($AG61=TIME(12,0,0),コード表!$B$56,IF($AG61=TIME(12,30,0),コード表!$B$57,IF($AG61=TIME(13,0,0),コード表!$B$58,IF($AG61=TIME(13,30,0),コード表!$B$59,IF($AG61=TIME(14,0,0),コード表!$B$60,IF($AG61=TIME(14,30,0),コード表!$B$61,IF($AG61=TIME(15,0,0),コード表!$B$62,IF($AG61=TIME(15,30,0),コード表!$B$63,IF($AG61=TIME(16,0,0),コード表!$B$64,IF($AG61=TIME(16,30,0),コード表!$B$65,IF($AG61=TIME(17,0,0),コード表!$B$66,IF($AG61=TIME(17,30,0),コード表!$B$67,IF($AG61=TIME(18,0,0),コード表!$B$68))))))))))))))))))))))))))))))))))</f>
        <v/>
      </c>
      <c r="BK61" s="420" t="str">
        <f t="shared" ref="BK61" si="193">IF(SUMIFS($AZ$13:$AZ$74,$AT$13:$AT$74,BF61)&gt;0,"〇","")</f>
        <v/>
      </c>
      <c r="BL61" s="420" t="str">
        <f>IF(BK61="","",IF($AG61=TIME(2,0,0),コード表!$B$69,IF($AG61=TIME(2,30,0),コード表!$B$70,IF($AG61=TIME(3,0,0),コード表!$B$71,IF($AG61=TIME(3,30,0),コード表!$B$72,IF($AG61=TIME(4,0,0),コード表!$B$73,IF($AG61=TIME(4,30,0),コード表!$B$74,IF($AG61=TIME(5,0,0),コード表!$B$75,IF($AG61=TIME(5,30,0),コード表!$B$76,IF($AG61=TIME(6,0,0),コード表!$B$77,IF($AG61=TIME(6,30,0),コード表!$B$78,IF($AG61=TIME(7,0,0),コード表!$B$79,IF($AG61=TIME(7,30,0),コード表!$B$80,IF($AG61=TIME(8,0,0),コード表!$B$81,IF($AG61=TIME(8,30,0),コード表!$B$82,IF($AG61=TIME(9,0,0),コード表!$B$83,IF($AG61=TIME(9,30,0),コード表!$B$84,IF($AG61=TIME(10,0,0),コード表!$B$85,IF($AG61=TIME(10,30,0),コード表!$B$86,IF($AG61=TIME(11,0,0),コード表!$B$87,IF($AG61=TIME(11,30,0),コード表!$B$88,IF($AG61=TIME(12,0,0),コード表!$B$89,IF($AG61=TIME(12,30,0),コード表!$B$90,IF($AG61=TIME(13,0,0),コード表!$B$91,IF($AG61=TIME(13,30,0),コード表!$B$92,IF($AG61=TIME(14,0,0),コード表!$B$93,IF($AG61=TIME(14,30,0),コード表!$B$94,IF($AG61=TIME(15,0,0),コード表!$B$95,IF($AG61=TIME(15,30,0),コード表!$B$96,IF($AG61=TIME(16,0,0),コード表!$B$97,IF($AG61=TIME(16,30,0),コード表!$B$98,IF($AG61=TIME(17,0,0),コード表!$B$99,IF($AG61=TIME(17,30,0),コード表!$B$100,IF($AG61=TIME(18,0,0),コード表!$B$101))))))))))))))))))))))))))))))))))</f>
        <v/>
      </c>
      <c r="BM61" s="407" t="str">
        <f t="shared" ref="BM61" si="194">IF(SUMIFS($BA$13:$BA$74,$AT$13:$AT$74,BF61)&gt;0,"〇","")</f>
        <v/>
      </c>
      <c r="BN61" s="407" t="str">
        <f>IF(BM61="","",IF($AG61=TIME(2,0,0),コード表!$B$102,IF($AG61=TIME(2,30,0),コード表!$B$103,IF($AG61=TIME(3,0,0),コード表!$B$104,IF($AG61=TIME(3,30,0),コード表!$B$105,IF($AG61=TIME(4,0,0),コード表!$B$106,IF($AG61=TIME(4,30,0),コード表!$B$107,IF($AG61=TIME(5,0,0),コード表!$B$108,IF($AG61=TIME(5,30,0),コード表!$B$109,IF($AG61=TIME(6,0,0),コード表!$B$110,IF($AG61=TIME(6,30,0),コード表!$B$111,IF($AG61=TIME(7,0,0),コード表!$B$112,IF($AG61=TIME(7,30,0),コード表!$B$113,IF($AG61=TIME(8,0,0),コード表!$B$114,IF($AG61=TIME(8,30,0),コード表!$B$115,IF($AG61=TIME(9,0,0),コード表!$B$116,IF($AG61=TIME(9,30,0),コード表!$B$117,IF($AG61=TIME(10,0,0),コード表!$B$118,IF($AG61=TIME(10,30,0),コード表!$B$119,IF($AG61=TIME(11,0,0),コード表!$B$120,IF($AG61=TIME(11,30,0),コード表!$B$121,IF($AG61=TIME(12,0,0),コード表!$B$122,IF($AG61=TIME(12,30,0),コード表!$B$123,IF($AG61=TIME(13,0,0),コード表!$B$124,IF($AG61=TIME(13,30,0),コード表!$B$125,IF($AG61=TIME(14,0,0),コード表!$B$126,IF($AG61=TIME(14,30,0),コード表!$B$127,IF($AG61=TIME(15,0,0),コード表!$B$128,IF($AG61=TIME(15,30,0),コード表!$B$129,IF($AG61=TIME(16,0,0),コード表!$B$130,IF($AG61=TIME(16,30,0),コード表!$B$131,IF($AG61=TIME(17,0,0),コード表!$B$132,IF($AG61=TIME(17,30,0),コード表!$B$133,IF($AG61=TIME(18,0,0),コード表!$B$134))))))))))))))))))))))))))))))))))</f>
        <v/>
      </c>
      <c r="BO61" s="408" t="str">
        <f t="shared" ref="BO61" si="195">IF(SUMIF($AT$13:$AT$74,BF61,$BB$13:$BB$74)=0,"",SUMIF($AT$13:$AT$74,BF61,$BB$13:$BB$74))</f>
        <v/>
      </c>
      <c r="BP61" s="419" t="str">
        <f t="shared" ref="BP61" si="196">IF(AND(BH61="",BJ61="",BL61="",BN61="",BO61=""),"",MAX(BH61+BJ61,BH61+BL61,BH61+BN61))</f>
        <v/>
      </c>
      <c r="BQ61" s="536" t="str">
        <f t="shared" si="29"/>
        <v/>
      </c>
    </row>
    <row r="62" spans="1:69" s="5" customFormat="1" ht="17.649999999999999" customHeight="1" thickTop="1" thickBot="1">
      <c r="A62" s="12"/>
      <c r="B62" s="16"/>
      <c r="C62" s="288"/>
      <c r="D62" s="289"/>
      <c r="E62" s="292"/>
      <c r="F62" s="293"/>
      <c r="G62" s="296"/>
      <c r="H62" s="297"/>
      <c r="I62" s="299"/>
      <c r="J62" s="301"/>
      <c r="K62" s="297"/>
      <c r="L62" s="301"/>
      <c r="M62" s="297"/>
      <c r="N62" s="299"/>
      <c r="O62" s="417"/>
      <c r="P62" s="418"/>
      <c r="Q62" s="394"/>
      <c r="R62" s="395"/>
      <c r="S62" s="378"/>
      <c r="T62" s="379"/>
      <c r="U62" s="382"/>
      <c r="V62" s="383"/>
      <c r="W62" s="382"/>
      <c r="X62" s="383"/>
      <c r="Y62" s="382"/>
      <c r="Z62" s="398"/>
      <c r="AA62" s="402"/>
      <c r="AB62" s="403"/>
      <c r="AC62" s="404"/>
      <c r="AD62" s="127"/>
      <c r="AE62" s="430"/>
      <c r="AF62" s="432"/>
      <c r="AG62" s="387"/>
      <c r="AH62" s="388"/>
      <c r="AI62" s="388"/>
      <c r="AJ62" s="389"/>
      <c r="AK62" s="374"/>
      <c r="AL62" s="374"/>
      <c r="AM62" s="374"/>
      <c r="AN62" s="374"/>
      <c r="AO62" s="375"/>
      <c r="AP62" s="128"/>
      <c r="AQ62" s="129"/>
      <c r="AR62" s="128"/>
      <c r="AT62" s="390"/>
      <c r="AU62" s="391"/>
      <c r="AV62" s="391"/>
      <c r="AW62" s="421"/>
      <c r="AX62" s="420"/>
      <c r="AY62" s="420"/>
      <c r="AZ62" s="420"/>
      <c r="BA62" s="407"/>
      <c r="BB62" s="408"/>
      <c r="BF62" s="410"/>
      <c r="BG62" s="411"/>
      <c r="BH62" s="419"/>
      <c r="BI62" s="420"/>
      <c r="BJ62" s="420"/>
      <c r="BK62" s="420"/>
      <c r="BL62" s="420"/>
      <c r="BM62" s="407"/>
      <c r="BN62" s="407"/>
      <c r="BO62" s="408"/>
      <c r="BP62" s="419"/>
      <c r="BQ62" s="536"/>
    </row>
    <row r="63" spans="1:69" s="5" customFormat="1" ht="17.649999999999999" customHeight="1" thickTop="1" thickBot="1">
      <c r="A63" s="12"/>
      <c r="B63" s="16"/>
      <c r="C63" s="288"/>
      <c r="D63" s="289"/>
      <c r="E63" s="290" t="str">
        <f>IF(C63="","",TEXT(AT63,"aaa"))</f>
        <v/>
      </c>
      <c r="F63" s="291"/>
      <c r="G63" s="445"/>
      <c r="H63" s="414"/>
      <c r="I63" s="412" t="s">
        <v>122</v>
      </c>
      <c r="J63" s="413"/>
      <c r="K63" s="414"/>
      <c r="L63" s="413"/>
      <c r="M63" s="414"/>
      <c r="N63" s="412" t="s">
        <v>122</v>
      </c>
      <c r="O63" s="415"/>
      <c r="P63" s="416"/>
      <c r="Q63" s="392" t="str">
        <f>IF(G63="","",IF(AW63&lt;TIME(2,0,0),TIME(2,0,0),IF(MINUTE(AW63)&lt;30,TIME(HOUR(AW63),30,0),TIME(HOUR(AW63)+1,0,0))))</f>
        <v/>
      </c>
      <c r="R63" s="393"/>
      <c r="S63" s="442"/>
      <c r="T63" s="443"/>
      <c r="U63" s="396"/>
      <c r="V63" s="444"/>
      <c r="W63" s="380"/>
      <c r="X63" s="381"/>
      <c r="Y63" s="396"/>
      <c r="Z63" s="397"/>
      <c r="AA63" s="399"/>
      <c r="AB63" s="400"/>
      <c r="AC63" s="401"/>
      <c r="AD63" s="127"/>
      <c r="AE63" s="429">
        <v>26</v>
      </c>
      <c r="AF63" s="431" t="str">
        <f t="shared" ca="1" si="12"/>
        <v>土</v>
      </c>
      <c r="AG63" s="384" t="str">
        <f t="shared" ref="AG63" si="197">IF(BG63=0,"",IF(BG63&lt;TIME(2,0,0),TIME(2,0,0),IF(MINUTE(BG63)&lt;30,TIME(HOUR(BG63),30,0),TIME(HOUR(BG63)+1,0,0))))</f>
        <v/>
      </c>
      <c r="AH63" s="385"/>
      <c r="AI63" s="385"/>
      <c r="AJ63" s="386"/>
      <c r="AK63" s="372" t="str">
        <f t="shared" ref="AK63" si="198">IF(AND(BH63="",BJ63="",BL63="",BN63="",BO63=""),"",MAX(BH63+BJ63+BO63,BH63+BL63+BO63,BH63+BN63+BO63))</f>
        <v/>
      </c>
      <c r="AL63" s="372"/>
      <c r="AM63" s="372"/>
      <c r="AN63" s="372"/>
      <c r="AO63" s="373"/>
      <c r="AP63" s="128"/>
      <c r="AQ63" s="129"/>
      <c r="AR63" s="128"/>
      <c r="AT63" s="390" t="e">
        <f>DATE(請求書!$K$29,請求書!$Q$29,'実績記録 '!C63)</f>
        <v>#NUM!</v>
      </c>
      <c r="AU63" s="391">
        <f>TIME(G63,J63,0)</f>
        <v>0</v>
      </c>
      <c r="AV63" s="391">
        <f>TIME(L63,O63,0)</f>
        <v>0</v>
      </c>
      <c r="AW63" s="421">
        <f t="shared" ref="AW63" si="199">AV63-AU63</f>
        <v>0</v>
      </c>
      <c r="AX63" s="420" t="str">
        <f>IF($Q63=TIME(2,0,0),コード表!$B$3,IF($Q63=TIME(2,30,0),コード表!$B$4,IF($Q63=TIME(3,0,0),コード表!$B$5,IF($Q63=TIME(3,30,0),コード表!$B$6,IF($Q63=TIME(4,0,0),コード表!$B$7,IF($Q63=TIME(4,30,0),コード表!$B$8,IF($Q63=TIME(5,0,0),コード表!$B$9,IF($Q63=TIME(5,30,0),コード表!$B$10,IF($Q63=TIME(6,0,0),コード表!$B$11,IF($Q63=TIME(6,30,0),コード表!$B$12,IF($Q63=TIME(7,0,0),コード表!$B$13,IF($Q63=TIME(7,30,0),コード表!$B$14,IF($Q63=TIME(8,0,0),コード表!$B$15,IF($Q63=TIME(8,30,0),コード表!$B$16,IF($Q63=TIME(9,0,0),コード表!$B$17,IF($Q63=TIME(9,30,0),コード表!$B$18,IF($Q63=TIME(10,0,0),コード表!$B$19,IF($Q63=TIME(10,30,0),コード表!$B$20,IF($Q63=TIME(11,0,0),コード表!$B$21,IF($Q63=TIME(11,30,0),コード表!$B$22,IF($Q63=TIME(12,0,0),コード表!$B$23,IF($Q63=TIME(12,30,0),コード表!$B$24,IF($Q63=TIME(13,0,0),コード表!$B$25,IF($Q63=TIME(13,30,0),コード表!$B$26,IF($Q63=TIME(14,0,0),コード表!$B$27,IF($Q63=TIME(14,30,0),コード表!$B$28,IF($Q63=TIME(15,0,0),コード表!$B$29,IF($Q63=TIME(15,30,0),コード表!$B$30,IF($Q63=TIME(16,0,0),コード表!$B$31,IF($Q63=TIME(16,30,0),コード表!$B$32,IF($Q63=TIME(17,0,0),コード表!$B$33,IF($Q63=TIME(17,30,0),コード表!$B$34,IF($Q63=TIME(18,0,0),コード表!$B$35,"")))))))))))))))))))))))))))))))))</f>
        <v/>
      </c>
      <c r="AY63" s="420" t="str">
        <f>IF(S63="","",IF($Q63=TIME(2,0,0),コード表!$B$36,IF($Q63=TIME(2,30,0),コード表!$B$37,IF($Q63=TIME(3,0,0),コード表!$B$38,IF($Q63=TIME(3,30,0),コード表!$B$39,IF($Q63=TIME(4,0,0),コード表!$B$40,IF($Q63=TIME(4,30,0),コード表!$B$41,IF($Q63=TIME(5,0,0),コード表!$B$42,IF($Q63=TIME(5,30,0),コード表!$B$43,IF($Q63=TIME(6,0,0),コード表!$B$44,IF($Q63=TIME(6,30,0),コード表!$B$45,IF($Q63=TIME(7,0,0),コード表!$B$46,IF($Q63=TIME(7,30,0),コード表!$B$47,IF($Q63=TIME(8,0,0),コード表!$B$48,IF($Q63=TIME(8,30,0),コード表!$B$49,IF($Q63=TIME(9,0,0),コード表!$B$50,IF($Q63=TIME(9,30,0),コード表!$B$51,IF($Q63=TIME(10,0,0),コード表!$B$52,IF($Q63=TIME(10,30,0),コード表!$B$53,IF($Q63=TIME(11,0,0),コード表!$B$54,IF($Q63=TIME(11,30,0),コード表!$B$55,IF($Q63=TIME(12,0,0),コード表!$B$56,IF($Q63=TIME(12,30,0),コード表!$B$57,IF($Q63=TIME(13,0,0),コード表!$B$58,IF($Q63=TIME(13,30,0),コード表!$B$59,IF($Q63=TIME(14,0,0),コード表!$B$60,IF($Q63=TIME(14,30,0),コード表!$B$61,IF($Q63=TIME(15,0,0),コード表!$B$62,IF($Q63=TIME(15,30,0),コード表!$B$63,IF($Q63=TIME(16,0,0),コード表!$B$64,IF($Q63=TIME(16,30,0),コード表!$B$65,IF($Q63=TIME(17,0,0),コード表!$B$66,IF($Q63=TIME(17,30,0),コード表!$B$67,IF($Q63=TIME(18,0,0),コード表!$B$68))))))))))))))))))))))))))))))))))</f>
        <v/>
      </c>
      <c r="AZ63" s="420" t="str">
        <f>IF(U63="","",IF($Q63=TIME(2,0,0),コード表!$B$69,IF($Q63=TIME(2,30,0),コード表!$B$70,IF($Q63=TIME(3,0,0),コード表!$B$71,IF($Q63=TIME(3,30,0),コード表!$B$72,IF($Q63=TIME(4,0,0),コード表!$B$73,IF($Q63=TIME(4,30,0),コード表!$B$74,IF($Q63=TIME(5,0,0),コード表!$B$75,IF($Q63=TIME(5,30,0),コード表!$B$76,IF($Q63=TIME(6,0,0),コード表!$B$77,IF($Q63=TIME(6,30,0),コード表!$B$78,IF($Q63=TIME(7,0,0),コード表!$B$79,IF($Q63=TIME(7,30,0),コード表!$B$80,IF($Q63=TIME(8,0,0),コード表!$B$81,IF($Q63=TIME(8,30,0),コード表!$B$82,IF($Q63=TIME(9,0,0),コード表!$B$83,IF($Q63=TIME(9,30,0),コード表!$B$84,IF($Q63=TIME(10,0,0),コード表!$B$85,IF($Q63=TIME(10,30,0),コード表!$B$86,IF($Q63=TIME(11,0,0),コード表!$B$87,IF($Q63=TIME(11,30,0),コード表!$B$88,IF($Q63=TIME(12,0,0),コード表!$B$89,IF($Q63=TIME(12,30,0),コード表!$B$90,IF($Q63=TIME(13,0,0),コード表!$B$91,IF($Q63=TIME(13,30,0),コード表!$B$92,IF($Q63=TIME(14,0,0),コード表!$B$93,IF($Q63=TIME(14,30,0),コード表!$B$94,IF($Q63=TIME(15,0,0),コード表!$B$95,IF($Q63=TIME(15,30,0),コード表!$B$96,IF($Q63=TIME(16,0,0),コード表!$B$97,IF($Q63=TIME(16,30,0),コード表!$B$98,IF($Q63=TIME(17,0,0),コード表!$B$99,IF($Q63=TIME(17,30,0),コード表!$B$100,IF($Q63=TIME(18,0,0),コード表!$B$101))))))))))))))))))))))))))))))))))</f>
        <v/>
      </c>
      <c r="BA63" s="407" t="str">
        <f>IF(W63="","",IF($Q63=TIME(2,0,0),コード表!$B$102,IF($Q63=TIME(2,30,0),コード表!$B$103,IF($Q63=TIME(3,0,0),コード表!$B$104,IF($Q63=TIME(3,30,0),コード表!$B$105,IF($Q63=TIME(4,0,0),コード表!$B$106,IF($Q63=TIME(4,30,0),コード表!$B$107,IF($Q63=TIME(5,0,0),コード表!$B$108,IF($Q63=TIME(5,30,0),コード表!$B$109,IF($Q63=TIME(6,0,0),コード表!$B$110,IF($Q63=TIME(6,30,0),コード表!$B$111,IF($Q63=TIME(7,0,0),コード表!$B$112,IF($Q63=TIME(7,30,0),コード表!$B$113,IF($Q63=TIME(8,0,0),コード表!$B$114,IF($Q63=TIME(8,30,0),コード表!$B$115,IF($Q63=TIME(9,0,0),コード表!$B$116,IF($Q63=TIME(9,30,0),コード表!$B$117,IF($Q63=TIME(10,0,0),コード表!$B$118,IF($Q63=TIME(10,30,0),コード表!$B$119,IF($Q63=TIME(11,0,0),コード表!$B$120,IF($Q63=TIME(11,30,0),コード表!$B$121,IF($Q63=TIME(12,0,0),コード表!$B$122,IF($Q63=TIME(12,30,0),コード表!$B$123,IF($Q63=TIME(13,0,0),コード表!$B$124,IF($Q63=TIME(13,30,0),コード表!$B$125,IF($Q63=TIME(14,0,0),コード表!$B$126,IF($Q63=TIME(14,30,0),コード表!$B$127,IF($Q63=TIME(15,0,0),コード表!$B$128,IF($Q63=TIME(15,30,0),コード表!$B$129,IF($Q63=TIME(16,0,0),コード表!$B$130,IF($Q63=TIME(16,30,0),コード表!$B$131,IF($Q63=TIME(17,0,0),コード表!$B$132,IF($Q63=TIME(17,30,0),コード表!$B$133,IF($Q63=TIME(18,0,0),コード表!$B$134))))))))))))))))))))))))))))))))))</f>
        <v/>
      </c>
      <c r="BB63" s="408" t="str">
        <f>IF(Y63="","",Y63*コード表!$B$135)</f>
        <v/>
      </c>
      <c r="BF63" s="410">
        <f>DATE(請求書!$K$29,請求書!$Q$29,'実績記録 '!AE63)</f>
        <v>45864</v>
      </c>
      <c r="BG63" s="411">
        <f t="shared" si="153"/>
        <v>0</v>
      </c>
      <c r="BH63" s="419" t="str">
        <f>IF($AG63=TIME(2,0,0),コード表!$B$3,IF($AG63=TIME(2,30,0),コード表!$B$4,IF($AG63=TIME(3,0,0),コード表!$B$5,IF($AG63=TIME(3,30,0),コード表!$B$6,IF($AG63=TIME(4,0,0),コード表!$B$7,IF($AG63=TIME(4,30,0),コード表!$B$8,IF($AG63=TIME(5,0,0),コード表!$B$9,IF($AG63=TIME(5,30,0),コード表!$B$10,IF($AG63=TIME(6,0,0),コード表!$B$11,IF($AG63=TIME(6,30,0),コード表!$B$12,IF($AG63=TIME(7,0,0),コード表!$B$13,IF($AG63=TIME(7,30,0),コード表!$B$14,IF($AG63=TIME(8,0,0),コード表!$B$15,IF($AG63=TIME(8,30,0),コード表!$B$16,IF($AG63=TIME(9,0,0),コード表!$B$17,IF($AG63=TIME(9,30,0),コード表!$B$18,IF($AG63=TIME(10,0,0),コード表!$B$19,IF($AG63=TIME(10,30,0),コード表!$B$20,IF($AG63=TIME(11,0,0),コード表!$B$21,IF($AG63=TIME(11,30,0),コード表!$B$22,IF($AG63=TIME(12,0,0),コード表!$B$23,IF($AG63=TIME(12,30,0),コード表!$B$24,IF($AG63=TIME(13,0,0),コード表!$B$25,IF($AG63=TIME(13,30,0),コード表!$B$26,IF($AG63=TIME(14,0,0),コード表!$B$27,IF($AG63=TIME(14,30,0),コード表!$B$28,IF($AG63=TIME(15,0,0),コード表!$B$29,IF($AG63=TIME(15,30,0),コード表!$B$30,IF($AG63=TIME(16,0,0),コード表!$B$31,IF($AG63=TIME(16,30,0),コード表!$B$32,IF($AG63=TIME(17,0,0),コード表!$B$33,IF($AG63=TIME(17,30,0),コード表!$B$34,IF($AG63=TIME(18,0,0),コード表!$B$35,"")))))))))))))))))))))))))))))))))</f>
        <v/>
      </c>
      <c r="BI63" s="420" t="str">
        <f t="shared" ref="BI63" si="200">IF(SUMIFS($AY$13:$AY$74,$AT$13:$AT$74,BF63)&gt;0,"〇","")</f>
        <v/>
      </c>
      <c r="BJ63" s="420" t="str">
        <f>IF(BI63="","",IF($AG63=TIME(2,0,0),コード表!$B$36,IF($AG63=TIME(2,30,0),コード表!$B$37,IF($AG63=TIME(3,0,0),コード表!$B$38,IF($AG63=TIME(3,30,0),コード表!$B$39,IF($AG63=TIME(4,0,0),コード表!$B$40,IF($AG63=TIME(4,30,0),コード表!$B$41,IF($AG63=TIME(5,0,0),コード表!$B$42,IF($AG63=TIME(5,30,0),コード表!$B$43,IF($AG63=TIME(6,0,0),コード表!$B$44,IF($AG63=TIME(6,30,0),コード表!$B$45,IF($AG63=TIME(7,0,0),コード表!$B$46,IF($AG63=TIME(7,30,0),コード表!$B$47,IF($AG63=TIME(8,0,0),コード表!$B$48,IF($AG63=TIME(8,30,0),コード表!$B$49,IF($AG63=TIME(9,0,0),コード表!$B$50,IF($AG63=TIME(9,30,0),コード表!$B$51,IF($AG63=TIME(10,0,0),コード表!$B$52,IF($AG63=TIME(10,30,0),コード表!$B$53,IF($AG63=TIME(11,0,0),コード表!$B$54,IF($AG63=TIME(11,30,0),コード表!$B$55,IF($AG63=TIME(12,0,0),コード表!$B$56,IF($AG63=TIME(12,30,0),コード表!$B$57,IF($AG63=TIME(13,0,0),コード表!$B$58,IF($AG63=TIME(13,30,0),コード表!$B$59,IF($AG63=TIME(14,0,0),コード表!$B$60,IF($AG63=TIME(14,30,0),コード表!$B$61,IF($AG63=TIME(15,0,0),コード表!$B$62,IF($AG63=TIME(15,30,0),コード表!$B$63,IF($AG63=TIME(16,0,0),コード表!$B$64,IF($AG63=TIME(16,30,0),コード表!$B$65,IF($AG63=TIME(17,0,0),コード表!$B$66,IF($AG63=TIME(17,30,0),コード表!$B$67,IF($AG63=TIME(18,0,0),コード表!$B$68))))))))))))))))))))))))))))))))))</f>
        <v/>
      </c>
      <c r="BK63" s="420" t="str">
        <f t="shared" ref="BK63" si="201">IF(SUMIFS($AZ$13:$AZ$74,$AT$13:$AT$74,BF63)&gt;0,"〇","")</f>
        <v/>
      </c>
      <c r="BL63" s="420" t="str">
        <f>IF(BK63="","",IF($AG63=TIME(2,0,0),コード表!$B$69,IF($AG63=TIME(2,30,0),コード表!$B$70,IF($AG63=TIME(3,0,0),コード表!$B$71,IF($AG63=TIME(3,30,0),コード表!$B$72,IF($AG63=TIME(4,0,0),コード表!$B$73,IF($AG63=TIME(4,30,0),コード表!$B$74,IF($AG63=TIME(5,0,0),コード表!$B$75,IF($AG63=TIME(5,30,0),コード表!$B$76,IF($AG63=TIME(6,0,0),コード表!$B$77,IF($AG63=TIME(6,30,0),コード表!$B$78,IF($AG63=TIME(7,0,0),コード表!$B$79,IF($AG63=TIME(7,30,0),コード表!$B$80,IF($AG63=TIME(8,0,0),コード表!$B$81,IF($AG63=TIME(8,30,0),コード表!$B$82,IF($AG63=TIME(9,0,0),コード表!$B$83,IF($AG63=TIME(9,30,0),コード表!$B$84,IF($AG63=TIME(10,0,0),コード表!$B$85,IF($AG63=TIME(10,30,0),コード表!$B$86,IF($AG63=TIME(11,0,0),コード表!$B$87,IF($AG63=TIME(11,30,0),コード表!$B$88,IF($AG63=TIME(12,0,0),コード表!$B$89,IF($AG63=TIME(12,30,0),コード表!$B$90,IF($AG63=TIME(13,0,0),コード表!$B$91,IF($AG63=TIME(13,30,0),コード表!$B$92,IF($AG63=TIME(14,0,0),コード表!$B$93,IF($AG63=TIME(14,30,0),コード表!$B$94,IF($AG63=TIME(15,0,0),コード表!$B$95,IF($AG63=TIME(15,30,0),コード表!$B$96,IF($AG63=TIME(16,0,0),コード表!$B$97,IF($AG63=TIME(16,30,0),コード表!$B$98,IF($AG63=TIME(17,0,0),コード表!$B$99,IF($AG63=TIME(17,30,0),コード表!$B$100,IF($AG63=TIME(18,0,0),コード表!$B$101))))))))))))))))))))))))))))))))))</f>
        <v/>
      </c>
      <c r="BM63" s="407" t="str">
        <f t="shared" ref="BM63" si="202">IF(SUMIFS($BA$13:$BA$74,$AT$13:$AT$74,BF63)&gt;0,"〇","")</f>
        <v/>
      </c>
      <c r="BN63" s="407" t="str">
        <f>IF(BM63="","",IF($AG63=TIME(2,0,0),コード表!$B$102,IF($AG63=TIME(2,30,0),コード表!$B$103,IF($AG63=TIME(3,0,0),コード表!$B$104,IF($AG63=TIME(3,30,0),コード表!$B$105,IF($AG63=TIME(4,0,0),コード表!$B$106,IF($AG63=TIME(4,30,0),コード表!$B$107,IF($AG63=TIME(5,0,0),コード表!$B$108,IF($AG63=TIME(5,30,0),コード表!$B$109,IF($AG63=TIME(6,0,0),コード表!$B$110,IF($AG63=TIME(6,30,0),コード表!$B$111,IF($AG63=TIME(7,0,0),コード表!$B$112,IF($AG63=TIME(7,30,0),コード表!$B$113,IF($AG63=TIME(8,0,0),コード表!$B$114,IF($AG63=TIME(8,30,0),コード表!$B$115,IF($AG63=TIME(9,0,0),コード表!$B$116,IF($AG63=TIME(9,30,0),コード表!$B$117,IF($AG63=TIME(10,0,0),コード表!$B$118,IF($AG63=TIME(10,30,0),コード表!$B$119,IF($AG63=TIME(11,0,0),コード表!$B$120,IF($AG63=TIME(11,30,0),コード表!$B$121,IF($AG63=TIME(12,0,0),コード表!$B$122,IF($AG63=TIME(12,30,0),コード表!$B$123,IF($AG63=TIME(13,0,0),コード表!$B$124,IF($AG63=TIME(13,30,0),コード表!$B$125,IF($AG63=TIME(14,0,0),コード表!$B$126,IF($AG63=TIME(14,30,0),コード表!$B$127,IF($AG63=TIME(15,0,0),コード表!$B$128,IF($AG63=TIME(15,30,0),コード表!$B$129,IF($AG63=TIME(16,0,0),コード表!$B$130,IF($AG63=TIME(16,30,0),コード表!$B$131,IF($AG63=TIME(17,0,0),コード表!$B$132,IF($AG63=TIME(17,30,0),コード表!$B$133,IF($AG63=TIME(18,0,0),コード表!$B$134))))))))))))))))))))))))))))))))))</f>
        <v/>
      </c>
      <c r="BO63" s="408" t="str">
        <f t="shared" ref="BO63" si="203">IF(SUMIF($AT$13:$AT$74,BF63,$BB$13:$BB$74)=0,"",SUMIF($AT$13:$AT$74,BF63,$BB$13:$BB$74))</f>
        <v/>
      </c>
      <c r="BP63" s="419" t="str">
        <f t="shared" ref="BP63" si="204">IF(AND(BH63="",BJ63="",BL63="",BN63="",BO63=""),"",MAX(BH63+BJ63,BH63+BL63,BH63+BN63))</f>
        <v/>
      </c>
      <c r="BQ63" s="536" t="str">
        <f t="shared" si="29"/>
        <v/>
      </c>
    </row>
    <row r="64" spans="1:69" s="5" customFormat="1" ht="17.649999999999999" customHeight="1" thickTop="1" thickBot="1">
      <c r="A64" s="12"/>
      <c r="B64" s="16"/>
      <c r="C64" s="288"/>
      <c r="D64" s="289"/>
      <c r="E64" s="292"/>
      <c r="F64" s="293"/>
      <c r="G64" s="296"/>
      <c r="H64" s="297"/>
      <c r="I64" s="299"/>
      <c r="J64" s="301"/>
      <c r="K64" s="297"/>
      <c r="L64" s="301"/>
      <c r="M64" s="297"/>
      <c r="N64" s="299"/>
      <c r="O64" s="417"/>
      <c r="P64" s="418"/>
      <c r="Q64" s="394"/>
      <c r="R64" s="395"/>
      <c r="S64" s="378"/>
      <c r="T64" s="379"/>
      <c r="U64" s="382"/>
      <c r="V64" s="383"/>
      <c r="W64" s="382"/>
      <c r="X64" s="383"/>
      <c r="Y64" s="382"/>
      <c r="Z64" s="398"/>
      <c r="AA64" s="402"/>
      <c r="AB64" s="403"/>
      <c r="AC64" s="404"/>
      <c r="AD64" s="127"/>
      <c r="AE64" s="430"/>
      <c r="AF64" s="432"/>
      <c r="AG64" s="387"/>
      <c r="AH64" s="388"/>
      <c r="AI64" s="388"/>
      <c r="AJ64" s="389"/>
      <c r="AK64" s="374"/>
      <c r="AL64" s="374"/>
      <c r="AM64" s="374"/>
      <c r="AN64" s="374"/>
      <c r="AO64" s="375"/>
      <c r="AP64" s="128"/>
      <c r="AQ64" s="129"/>
      <c r="AR64" s="128"/>
      <c r="AT64" s="390"/>
      <c r="AU64" s="391"/>
      <c r="AV64" s="391"/>
      <c r="AW64" s="421"/>
      <c r="AX64" s="420"/>
      <c r="AY64" s="420"/>
      <c r="AZ64" s="420"/>
      <c r="BA64" s="407"/>
      <c r="BB64" s="408"/>
      <c r="BF64" s="410"/>
      <c r="BG64" s="411"/>
      <c r="BH64" s="419"/>
      <c r="BI64" s="420"/>
      <c r="BJ64" s="420"/>
      <c r="BK64" s="420"/>
      <c r="BL64" s="420"/>
      <c r="BM64" s="407"/>
      <c r="BN64" s="407"/>
      <c r="BO64" s="408"/>
      <c r="BP64" s="419"/>
      <c r="BQ64" s="536"/>
    </row>
    <row r="65" spans="1:69" s="5" customFormat="1" ht="17.649999999999999" customHeight="1" thickTop="1" thickBot="1">
      <c r="A65" s="12"/>
      <c r="B65" s="16"/>
      <c r="C65" s="288"/>
      <c r="D65" s="289"/>
      <c r="E65" s="290" t="str">
        <f>IF(C65="","",TEXT(AT65,"aaa"))</f>
        <v/>
      </c>
      <c r="F65" s="291"/>
      <c r="G65" s="445"/>
      <c r="H65" s="414"/>
      <c r="I65" s="412" t="s">
        <v>122</v>
      </c>
      <c r="J65" s="413"/>
      <c r="K65" s="414"/>
      <c r="L65" s="413"/>
      <c r="M65" s="414"/>
      <c r="N65" s="412" t="s">
        <v>122</v>
      </c>
      <c r="O65" s="415"/>
      <c r="P65" s="416"/>
      <c r="Q65" s="392" t="str">
        <f>IF(G65="","",IF(AW65&lt;TIME(2,0,0),TIME(2,0,0),IF(MINUTE(AW65)&lt;30,TIME(HOUR(AW65),30,0),TIME(HOUR(AW65)+1,0,0))))</f>
        <v/>
      </c>
      <c r="R65" s="393"/>
      <c r="S65" s="442"/>
      <c r="T65" s="443"/>
      <c r="U65" s="396"/>
      <c r="V65" s="444"/>
      <c r="W65" s="380"/>
      <c r="X65" s="381"/>
      <c r="Y65" s="396"/>
      <c r="Z65" s="397"/>
      <c r="AA65" s="399"/>
      <c r="AB65" s="400"/>
      <c r="AC65" s="401"/>
      <c r="AD65" s="127"/>
      <c r="AE65" s="429">
        <v>27</v>
      </c>
      <c r="AF65" s="431" t="str">
        <f t="shared" ca="1" si="12"/>
        <v>日</v>
      </c>
      <c r="AG65" s="384" t="str">
        <f t="shared" ref="AG65" si="205">IF(BG65=0,"",IF(BG65&lt;TIME(2,0,0),TIME(2,0,0),IF(MINUTE(BG65)&lt;30,TIME(HOUR(BG65),30,0),TIME(HOUR(BG65)+1,0,0))))</f>
        <v/>
      </c>
      <c r="AH65" s="385"/>
      <c r="AI65" s="385"/>
      <c r="AJ65" s="386"/>
      <c r="AK65" s="372" t="str">
        <f t="shared" ref="AK65" si="206">IF(AND(BH65="",BJ65="",BL65="",BN65="",BO65=""),"",MAX(BH65+BJ65+BO65,BH65+BL65+BO65,BH65+BN65+BO65))</f>
        <v/>
      </c>
      <c r="AL65" s="372"/>
      <c r="AM65" s="372"/>
      <c r="AN65" s="372"/>
      <c r="AO65" s="373"/>
      <c r="AP65" s="128"/>
      <c r="AQ65" s="129"/>
      <c r="AR65" s="128"/>
      <c r="AT65" s="390" t="e">
        <f>DATE(請求書!$K$29,請求書!$Q$29,'実績記録 '!C65)</f>
        <v>#NUM!</v>
      </c>
      <c r="AU65" s="391">
        <f>TIME(G65,J65,0)</f>
        <v>0</v>
      </c>
      <c r="AV65" s="391">
        <f>TIME(L65,O65,0)</f>
        <v>0</v>
      </c>
      <c r="AW65" s="421">
        <f t="shared" ref="AW65" si="207">AV65-AU65</f>
        <v>0</v>
      </c>
      <c r="AX65" s="420" t="str">
        <f>IF($Q65=TIME(2,0,0),コード表!$B$3,IF($Q65=TIME(2,30,0),コード表!$B$4,IF($Q65=TIME(3,0,0),コード表!$B$5,IF($Q65=TIME(3,30,0),コード表!$B$6,IF($Q65=TIME(4,0,0),コード表!$B$7,IF($Q65=TIME(4,30,0),コード表!$B$8,IF($Q65=TIME(5,0,0),コード表!$B$9,IF($Q65=TIME(5,30,0),コード表!$B$10,IF($Q65=TIME(6,0,0),コード表!$B$11,IF($Q65=TIME(6,30,0),コード表!$B$12,IF($Q65=TIME(7,0,0),コード表!$B$13,IF($Q65=TIME(7,30,0),コード表!$B$14,IF($Q65=TIME(8,0,0),コード表!$B$15,IF($Q65=TIME(8,30,0),コード表!$B$16,IF($Q65=TIME(9,0,0),コード表!$B$17,IF($Q65=TIME(9,30,0),コード表!$B$18,IF($Q65=TIME(10,0,0),コード表!$B$19,IF($Q65=TIME(10,30,0),コード表!$B$20,IF($Q65=TIME(11,0,0),コード表!$B$21,IF($Q65=TIME(11,30,0),コード表!$B$22,IF($Q65=TIME(12,0,0),コード表!$B$23,IF($Q65=TIME(12,30,0),コード表!$B$24,IF($Q65=TIME(13,0,0),コード表!$B$25,IF($Q65=TIME(13,30,0),コード表!$B$26,IF($Q65=TIME(14,0,0),コード表!$B$27,IF($Q65=TIME(14,30,0),コード表!$B$28,IF($Q65=TIME(15,0,0),コード表!$B$29,IF($Q65=TIME(15,30,0),コード表!$B$30,IF($Q65=TIME(16,0,0),コード表!$B$31,IF($Q65=TIME(16,30,0),コード表!$B$32,IF($Q65=TIME(17,0,0),コード表!$B$33,IF($Q65=TIME(17,30,0),コード表!$B$34,IF($Q65=TIME(18,0,0),コード表!$B$35,"")))))))))))))))))))))))))))))))))</f>
        <v/>
      </c>
      <c r="AY65" s="420" t="str">
        <f>IF(S65="","",IF($Q65=TIME(2,0,0),コード表!$B$36,IF($Q65=TIME(2,30,0),コード表!$B$37,IF($Q65=TIME(3,0,0),コード表!$B$38,IF($Q65=TIME(3,30,0),コード表!$B$39,IF($Q65=TIME(4,0,0),コード表!$B$40,IF($Q65=TIME(4,30,0),コード表!$B$41,IF($Q65=TIME(5,0,0),コード表!$B$42,IF($Q65=TIME(5,30,0),コード表!$B$43,IF($Q65=TIME(6,0,0),コード表!$B$44,IF($Q65=TIME(6,30,0),コード表!$B$45,IF($Q65=TIME(7,0,0),コード表!$B$46,IF($Q65=TIME(7,30,0),コード表!$B$47,IF($Q65=TIME(8,0,0),コード表!$B$48,IF($Q65=TIME(8,30,0),コード表!$B$49,IF($Q65=TIME(9,0,0),コード表!$B$50,IF($Q65=TIME(9,30,0),コード表!$B$51,IF($Q65=TIME(10,0,0),コード表!$B$52,IF($Q65=TIME(10,30,0),コード表!$B$53,IF($Q65=TIME(11,0,0),コード表!$B$54,IF($Q65=TIME(11,30,0),コード表!$B$55,IF($Q65=TIME(12,0,0),コード表!$B$56,IF($Q65=TIME(12,30,0),コード表!$B$57,IF($Q65=TIME(13,0,0),コード表!$B$58,IF($Q65=TIME(13,30,0),コード表!$B$59,IF($Q65=TIME(14,0,0),コード表!$B$60,IF($Q65=TIME(14,30,0),コード表!$B$61,IF($Q65=TIME(15,0,0),コード表!$B$62,IF($Q65=TIME(15,30,0),コード表!$B$63,IF($Q65=TIME(16,0,0),コード表!$B$64,IF($Q65=TIME(16,30,0),コード表!$B$65,IF($Q65=TIME(17,0,0),コード表!$B$66,IF($Q65=TIME(17,30,0),コード表!$B$67,IF($Q65=TIME(18,0,0),コード表!$B$68))))))))))))))))))))))))))))))))))</f>
        <v/>
      </c>
      <c r="AZ65" s="420" t="str">
        <f>IF(U65="","",IF($Q65=TIME(2,0,0),コード表!$B$69,IF($Q65=TIME(2,30,0),コード表!$B$70,IF($Q65=TIME(3,0,0),コード表!$B$71,IF($Q65=TIME(3,30,0),コード表!$B$72,IF($Q65=TIME(4,0,0),コード表!$B$73,IF($Q65=TIME(4,30,0),コード表!$B$74,IF($Q65=TIME(5,0,0),コード表!$B$75,IF($Q65=TIME(5,30,0),コード表!$B$76,IF($Q65=TIME(6,0,0),コード表!$B$77,IF($Q65=TIME(6,30,0),コード表!$B$78,IF($Q65=TIME(7,0,0),コード表!$B$79,IF($Q65=TIME(7,30,0),コード表!$B$80,IF($Q65=TIME(8,0,0),コード表!$B$81,IF($Q65=TIME(8,30,0),コード表!$B$82,IF($Q65=TIME(9,0,0),コード表!$B$83,IF($Q65=TIME(9,30,0),コード表!$B$84,IF($Q65=TIME(10,0,0),コード表!$B$85,IF($Q65=TIME(10,30,0),コード表!$B$86,IF($Q65=TIME(11,0,0),コード表!$B$87,IF($Q65=TIME(11,30,0),コード表!$B$88,IF($Q65=TIME(12,0,0),コード表!$B$89,IF($Q65=TIME(12,30,0),コード表!$B$90,IF($Q65=TIME(13,0,0),コード表!$B$91,IF($Q65=TIME(13,30,0),コード表!$B$92,IF($Q65=TIME(14,0,0),コード表!$B$93,IF($Q65=TIME(14,30,0),コード表!$B$94,IF($Q65=TIME(15,0,0),コード表!$B$95,IF($Q65=TIME(15,30,0),コード表!$B$96,IF($Q65=TIME(16,0,0),コード表!$B$97,IF($Q65=TIME(16,30,0),コード表!$B$98,IF($Q65=TIME(17,0,0),コード表!$B$99,IF($Q65=TIME(17,30,0),コード表!$B$100,IF($Q65=TIME(18,0,0),コード表!$B$101))))))))))))))))))))))))))))))))))</f>
        <v/>
      </c>
      <c r="BA65" s="407" t="str">
        <f>IF(W65="","",IF($Q65=TIME(2,0,0),コード表!$B$102,IF($Q65=TIME(2,30,0),コード表!$B$103,IF($Q65=TIME(3,0,0),コード表!$B$104,IF($Q65=TIME(3,30,0),コード表!$B$105,IF($Q65=TIME(4,0,0),コード表!$B$106,IF($Q65=TIME(4,30,0),コード表!$B$107,IF($Q65=TIME(5,0,0),コード表!$B$108,IF($Q65=TIME(5,30,0),コード表!$B$109,IF($Q65=TIME(6,0,0),コード表!$B$110,IF($Q65=TIME(6,30,0),コード表!$B$111,IF($Q65=TIME(7,0,0),コード表!$B$112,IF($Q65=TIME(7,30,0),コード表!$B$113,IF($Q65=TIME(8,0,0),コード表!$B$114,IF($Q65=TIME(8,30,0),コード表!$B$115,IF($Q65=TIME(9,0,0),コード表!$B$116,IF($Q65=TIME(9,30,0),コード表!$B$117,IF($Q65=TIME(10,0,0),コード表!$B$118,IF($Q65=TIME(10,30,0),コード表!$B$119,IF($Q65=TIME(11,0,0),コード表!$B$120,IF($Q65=TIME(11,30,0),コード表!$B$121,IF($Q65=TIME(12,0,0),コード表!$B$122,IF($Q65=TIME(12,30,0),コード表!$B$123,IF($Q65=TIME(13,0,0),コード表!$B$124,IF($Q65=TIME(13,30,0),コード表!$B$125,IF($Q65=TIME(14,0,0),コード表!$B$126,IF($Q65=TIME(14,30,0),コード表!$B$127,IF($Q65=TIME(15,0,0),コード表!$B$128,IF($Q65=TIME(15,30,0),コード表!$B$129,IF($Q65=TIME(16,0,0),コード表!$B$130,IF($Q65=TIME(16,30,0),コード表!$B$131,IF($Q65=TIME(17,0,0),コード表!$B$132,IF($Q65=TIME(17,30,0),コード表!$B$133,IF($Q65=TIME(18,0,0),コード表!$B$134))))))))))))))))))))))))))))))))))</f>
        <v/>
      </c>
      <c r="BB65" s="408" t="str">
        <f>IF(Y65="","",Y65*コード表!$B$135)</f>
        <v/>
      </c>
      <c r="BF65" s="410">
        <f>DATE(請求書!$K$29,請求書!$Q$29,'実績記録 '!AE65)</f>
        <v>45865</v>
      </c>
      <c r="BG65" s="411">
        <f t="shared" si="161"/>
        <v>0</v>
      </c>
      <c r="BH65" s="419" t="str">
        <f>IF($AG65=TIME(2,0,0),コード表!$B$3,IF($AG65=TIME(2,30,0),コード表!$B$4,IF($AG65=TIME(3,0,0),コード表!$B$5,IF($AG65=TIME(3,30,0),コード表!$B$6,IF($AG65=TIME(4,0,0),コード表!$B$7,IF($AG65=TIME(4,30,0),コード表!$B$8,IF($AG65=TIME(5,0,0),コード表!$B$9,IF($AG65=TIME(5,30,0),コード表!$B$10,IF($AG65=TIME(6,0,0),コード表!$B$11,IF($AG65=TIME(6,30,0),コード表!$B$12,IF($AG65=TIME(7,0,0),コード表!$B$13,IF($AG65=TIME(7,30,0),コード表!$B$14,IF($AG65=TIME(8,0,0),コード表!$B$15,IF($AG65=TIME(8,30,0),コード表!$B$16,IF($AG65=TIME(9,0,0),コード表!$B$17,IF($AG65=TIME(9,30,0),コード表!$B$18,IF($AG65=TIME(10,0,0),コード表!$B$19,IF($AG65=TIME(10,30,0),コード表!$B$20,IF($AG65=TIME(11,0,0),コード表!$B$21,IF($AG65=TIME(11,30,0),コード表!$B$22,IF($AG65=TIME(12,0,0),コード表!$B$23,IF($AG65=TIME(12,30,0),コード表!$B$24,IF($AG65=TIME(13,0,0),コード表!$B$25,IF($AG65=TIME(13,30,0),コード表!$B$26,IF($AG65=TIME(14,0,0),コード表!$B$27,IF($AG65=TIME(14,30,0),コード表!$B$28,IF($AG65=TIME(15,0,0),コード表!$B$29,IF($AG65=TIME(15,30,0),コード表!$B$30,IF($AG65=TIME(16,0,0),コード表!$B$31,IF($AG65=TIME(16,30,0),コード表!$B$32,IF($AG65=TIME(17,0,0),コード表!$B$33,IF($AG65=TIME(17,30,0),コード表!$B$34,IF($AG65=TIME(18,0,0),コード表!$B$35,"")))))))))))))))))))))))))))))))))</f>
        <v/>
      </c>
      <c r="BI65" s="420" t="str">
        <f t="shared" si="52"/>
        <v/>
      </c>
      <c r="BJ65" s="420" t="str">
        <f>IF(BI65="","",IF($AG65=TIME(2,0,0),コード表!$B$36,IF($AG65=TIME(2,30,0),コード表!$B$37,IF($AG65=TIME(3,0,0),コード表!$B$38,IF($AG65=TIME(3,30,0),コード表!$B$39,IF($AG65=TIME(4,0,0),コード表!$B$40,IF($AG65=TIME(4,30,0),コード表!$B$41,IF($AG65=TIME(5,0,0),コード表!$B$42,IF($AG65=TIME(5,30,0),コード表!$B$43,IF($AG65=TIME(6,0,0),コード表!$B$44,IF($AG65=TIME(6,30,0),コード表!$B$45,IF($AG65=TIME(7,0,0),コード表!$B$46,IF($AG65=TIME(7,30,0),コード表!$B$47,IF($AG65=TIME(8,0,0),コード表!$B$48,IF($AG65=TIME(8,30,0),コード表!$B$49,IF($AG65=TIME(9,0,0),コード表!$B$50,IF($AG65=TIME(9,30,0),コード表!$B$51,IF($AG65=TIME(10,0,0),コード表!$B$52,IF($AG65=TIME(10,30,0),コード表!$B$53,IF($AG65=TIME(11,0,0),コード表!$B$54,IF($AG65=TIME(11,30,0),コード表!$B$55,IF($AG65=TIME(12,0,0),コード表!$B$56,IF($AG65=TIME(12,30,0),コード表!$B$57,IF($AG65=TIME(13,0,0),コード表!$B$58,IF($AG65=TIME(13,30,0),コード表!$B$59,IF($AG65=TIME(14,0,0),コード表!$B$60,IF($AG65=TIME(14,30,0),コード表!$B$61,IF($AG65=TIME(15,0,0),コード表!$B$62,IF($AG65=TIME(15,30,0),コード表!$B$63,IF($AG65=TIME(16,0,0),コード表!$B$64,IF($AG65=TIME(16,30,0),コード表!$B$65,IF($AG65=TIME(17,0,0),コード表!$B$66,IF($AG65=TIME(17,30,0),コード表!$B$67,IF($AG65=TIME(18,0,0),コード表!$B$68))))))))))))))))))))))))))))))))))</f>
        <v/>
      </c>
      <c r="BK65" s="420" t="str">
        <f t="shared" ref="BK65" si="208">IF(SUMIFS($AZ$13:$AZ$74,$AT$13:$AT$74,BF65)&gt;0,"〇","")</f>
        <v/>
      </c>
      <c r="BL65" s="420" t="str">
        <f>IF(BK65="","",IF($AG65=TIME(2,0,0),コード表!$B$69,IF($AG65=TIME(2,30,0),コード表!$B$70,IF($AG65=TIME(3,0,0),コード表!$B$71,IF($AG65=TIME(3,30,0),コード表!$B$72,IF($AG65=TIME(4,0,0),コード表!$B$73,IF($AG65=TIME(4,30,0),コード表!$B$74,IF($AG65=TIME(5,0,0),コード表!$B$75,IF($AG65=TIME(5,30,0),コード表!$B$76,IF($AG65=TIME(6,0,0),コード表!$B$77,IF($AG65=TIME(6,30,0),コード表!$B$78,IF($AG65=TIME(7,0,0),コード表!$B$79,IF($AG65=TIME(7,30,0),コード表!$B$80,IF($AG65=TIME(8,0,0),コード表!$B$81,IF($AG65=TIME(8,30,0),コード表!$B$82,IF($AG65=TIME(9,0,0),コード表!$B$83,IF($AG65=TIME(9,30,0),コード表!$B$84,IF($AG65=TIME(10,0,0),コード表!$B$85,IF($AG65=TIME(10,30,0),コード表!$B$86,IF($AG65=TIME(11,0,0),コード表!$B$87,IF($AG65=TIME(11,30,0),コード表!$B$88,IF($AG65=TIME(12,0,0),コード表!$B$89,IF($AG65=TIME(12,30,0),コード表!$B$90,IF($AG65=TIME(13,0,0),コード表!$B$91,IF($AG65=TIME(13,30,0),コード表!$B$92,IF($AG65=TIME(14,0,0),コード表!$B$93,IF($AG65=TIME(14,30,0),コード表!$B$94,IF($AG65=TIME(15,0,0),コード表!$B$95,IF($AG65=TIME(15,30,0),コード表!$B$96,IF($AG65=TIME(16,0,0),コード表!$B$97,IF($AG65=TIME(16,30,0),コード表!$B$98,IF($AG65=TIME(17,0,0),コード表!$B$99,IF($AG65=TIME(17,30,0),コード表!$B$100,IF($AG65=TIME(18,0,0),コード表!$B$101))))))))))))))))))))))))))))))))))</f>
        <v/>
      </c>
      <c r="BM65" s="407" t="str">
        <f t="shared" ref="BM65" si="209">IF(SUMIFS($BA$13:$BA$74,$AT$13:$AT$74,BF65)&gt;0,"〇","")</f>
        <v/>
      </c>
      <c r="BN65" s="407" t="str">
        <f>IF(BM65="","",IF($AG65=TIME(2,0,0),コード表!$B$102,IF($AG65=TIME(2,30,0),コード表!$B$103,IF($AG65=TIME(3,0,0),コード表!$B$104,IF($AG65=TIME(3,30,0),コード表!$B$105,IF($AG65=TIME(4,0,0),コード表!$B$106,IF($AG65=TIME(4,30,0),コード表!$B$107,IF($AG65=TIME(5,0,0),コード表!$B$108,IF($AG65=TIME(5,30,0),コード表!$B$109,IF($AG65=TIME(6,0,0),コード表!$B$110,IF($AG65=TIME(6,30,0),コード表!$B$111,IF($AG65=TIME(7,0,0),コード表!$B$112,IF($AG65=TIME(7,30,0),コード表!$B$113,IF($AG65=TIME(8,0,0),コード表!$B$114,IF($AG65=TIME(8,30,0),コード表!$B$115,IF($AG65=TIME(9,0,0),コード表!$B$116,IF($AG65=TIME(9,30,0),コード表!$B$117,IF($AG65=TIME(10,0,0),コード表!$B$118,IF($AG65=TIME(10,30,0),コード表!$B$119,IF($AG65=TIME(11,0,0),コード表!$B$120,IF($AG65=TIME(11,30,0),コード表!$B$121,IF($AG65=TIME(12,0,0),コード表!$B$122,IF($AG65=TIME(12,30,0),コード表!$B$123,IF($AG65=TIME(13,0,0),コード表!$B$124,IF($AG65=TIME(13,30,0),コード表!$B$125,IF($AG65=TIME(14,0,0),コード表!$B$126,IF($AG65=TIME(14,30,0),コード表!$B$127,IF($AG65=TIME(15,0,0),コード表!$B$128,IF($AG65=TIME(15,30,0),コード表!$B$129,IF($AG65=TIME(16,0,0),コード表!$B$130,IF($AG65=TIME(16,30,0),コード表!$B$131,IF($AG65=TIME(17,0,0),コード表!$B$132,IF($AG65=TIME(17,30,0),コード表!$B$133,IF($AG65=TIME(18,0,0),コード表!$B$134))))))))))))))))))))))))))))))))))</f>
        <v/>
      </c>
      <c r="BO65" s="408" t="str">
        <f t="shared" ref="BO65" si="210">IF(SUMIF($AT$13:$AT$74,BF65,$BB$13:$BB$74)=0,"",SUMIF($AT$13:$AT$74,BF65,$BB$13:$BB$74))</f>
        <v/>
      </c>
      <c r="BP65" s="419" t="str">
        <f t="shared" ref="BP65" si="211">IF(AND(BH65="",BJ65="",BL65="",BN65="",BO65=""),"",MAX(BH65+BJ65,BH65+BL65,BH65+BN65))</f>
        <v/>
      </c>
      <c r="BQ65" s="536" t="str">
        <f t="shared" si="29"/>
        <v/>
      </c>
    </row>
    <row r="66" spans="1:69" s="5" customFormat="1" ht="17.649999999999999" customHeight="1" thickTop="1" thickBot="1">
      <c r="A66" s="12"/>
      <c r="B66" s="16"/>
      <c r="C66" s="288"/>
      <c r="D66" s="289"/>
      <c r="E66" s="292"/>
      <c r="F66" s="293"/>
      <c r="G66" s="296"/>
      <c r="H66" s="297"/>
      <c r="I66" s="299"/>
      <c r="J66" s="301"/>
      <c r="K66" s="297"/>
      <c r="L66" s="301"/>
      <c r="M66" s="297"/>
      <c r="N66" s="299"/>
      <c r="O66" s="417"/>
      <c r="P66" s="418"/>
      <c r="Q66" s="394"/>
      <c r="R66" s="395"/>
      <c r="S66" s="378"/>
      <c r="T66" s="379"/>
      <c r="U66" s="382"/>
      <c r="V66" s="383"/>
      <c r="W66" s="382"/>
      <c r="X66" s="383"/>
      <c r="Y66" s="382"/>
      <c r="Z66" s="398"/>
      <c r="AA66" s="402"/>
      <c r="AB66" s="403"/>
      <c r="AC66" s="404"/>
      <c r="AD66" s="127"/>
      <c r="AE66" s="430"/>
      <c r="AF66" s="432"/>
      <c r="AG66" s="387"/>
      <c r="AH66" s="388"/>
      <c r="AI66" s="388"/>
      <c r="AJ66" s="389"/>
      <c r="AK66" s="374"/>
      <c r="AL66" s="374"/>
      <c r="AM66" s="374"/>
      <c r="AN66" s="374"/>
      <c r="AO66" s="375"/>
      <c r="AP66" s="128"/>
      <c r="AQ66" s="129"/>
      <c r="AR66" s="128"/>
      <c r="AT66" s="390"/>
      <c r="AU66" s="391"/>
      <c r="AV66" s="391"/>
      <c r="AW66" s="421"/>
      <c r="AX66" s="420"/>
      <c r="AY66" s="420"/>
      <c r="AZ66" s="420"/>
      <c r="BA66" s="407"/>
      <c r="BB66" s="408"/>
      <c r="BF66" s="410"/>
      <c r="BG66" s="411"/>
      <c r="BH66" s="419"/>
      <c r="BI66" s="420"/>
      <c r="BJ66" s="420"/>
      <c r="BK66" s="420"/>
      <c r="BL66" s="420"/>
      <c r="BM66" s="407"/>
      <c r="BN66" s="407"/>
      <c r="BO66" s="408"/>
      <c r="BP66" s="419"/>
      <c r="BQ66" s="536"/>
    </row>
    <row r="67" spans="1:69" s="5" customFormat="1" ht="17.649999999999999" customHeight="1" thickTop="1" thickBot="1">
      <c r="A67" s="12"/>
      <c r="B67" s="16"/>
      <c r="C67" s="288"/>
      <c r="D67" s="289"/>
      <c r="E67" s="290" t="str">
        <f>IF(C67="","",TEXT(AT67,"aaa"))</f>
        <v/>
      </c>
      <c r="F67" s="291"/>
      <c r="G67" s="445"/>
      <c r="H67" s="414"/>
      <c r="I67" s="412" t="s">
        <v>122</v>
      </c>
      <c r="J67" s="413"/>
      <c r="K67" s="414"/>
      <c r="L67" s="413"/>
      <c r="M67" s="414"/>
      <c r="N67" s="412" t="s">
        <v>122</v>
      </c>
      <c r="O67" s="415"/>
      <c r="P67" s="416"/>
      <c r="Q67" s="392" t="str">
        <f>IF(G67="","",IF(AW67&lt;TIME(2,0,0),TIME(2,0,0),IF(MINUTE(AW67)&lt;30,TIME(HOUR(AW67),30,0),TIME(HOUR(AW67)+1,0,0))))</f>
        <v/>
      </c>
      <c r="R67" s="393"/>
      <c r="S67" s="442"/>
      <c r="T67" s="443"/>
      <c r="U67" s="396"/>
      <c r="V67" s="444"/>
      <c r="W67" s="380"/>
      <c r="X67" s="381"/>
      <c r="Y67" s="396"/>
      <c r="Z67" s="397"/>
      <c r="AA67" s="399"/>
      <c r="AB67" s="400"/>
      <c r="AC67" s="401"/>
      <c r="AD67" s="127"/>
      <c r="AE67" s="429">
        <v>28</v>
      </c>
      <c r="AF67" s="431" t="str">
        <f t="shared" ca="1" si="12"/>
        <v>月</v>
      </c>
      <c r="AG67" s="384" t="str">
        <f t="shared" ref="AG67" si="212">IF(BG67=0,"",IF(BG67&lt;TIME(2,0,0),TIME(2,0,0),IF(MINUTE(BG67)&lt;30,TIME(HOUR(BG67),30,0),TIME(HOUR(BG67)+1,0,0))))</f>
        <v/>
      </c>
      <c r="AH67" s="385"/>
      <c r="AI67" s="385"/>
      <c r="AJ67" s="386"/>
      <c r="AK67" s="372" t="str">
        <f t="shared" ref="AK67" si="213">IF(AND(BH67="",BJ67="",BL67="",BN67="",BO67=""),"",MAX(BH67+BJ67+BO67,BH67+BL67+BO67,BH67+BN67+BO67))</f>
        <v/>
      </c>
      <c r="AL67" s="372"/>
      <c r="AM67" s="372"/>
      <c r="AN67" s="372"/>
      <c r="AO67" s="373"/>
      <c r="AP67" s="128"/>
      <c r="AQ67" s="129"/>
      <c r="AR67" s="128"/>
      <c r="AT67" s="390" t="e">
        <f>DATE(請求書!$K$29,請求書!$Q$29,'実績記録 '!C67)</f>
        <v>#NUM!</v>
      </c>
      <c r="AU67" s="391">
        <f>TIME(G67,J67,0)</f>
        <v>0</v>
      </c>
      <c r="AV67" s="391">
        <f>TIME(L67,O67,0)</f>
        <v>0</v>
      </c>
      <c r="AW67" s="421">
        <f t="shared" ref="AW67" si="214">AV67-AU67</f>
        <v>0</v>
      </c>
      <c r="AX67" s="420" t="str">
        <f>IF($Q67=TIME(2,0,0),コード表!$B$3,IF($Q67=TIME(2,30,0),コード表!$B$4,IF($Q67=TIME(3,0,0),コード表!$B$5,IF($Q67=TIME(3,30,0),コード表!$B$6,IF($Q67=TIME(4,0,0),コード表!$B$7,IF($Q67=TIME(4,30,0),コード表!$B$8,IF($Q67=TIME(5,0,0),コード表!$B$9,IF($Q67=TIME(5,30,0),コード表!$B$10,IF($Q67=TIME(6,0,0),コード表!$B$11,IF($Q67=TIME(6,30,0),コード表!$B$12,IF($Q67=TIME(7,0,0),コード表!$B$13,IF($Q67=TIME(7,30,0),コード表!$B$14,IF($Q67=TIME(8,0,0),コード表!$B$15,IF($Q67=TIME(8,30,0),コード表!$B$16,IF($Q67=TIME(9,0,0),コード表!$B$17,IF($Q67=TIME(9,30,0),コード表!$B$18,IF($Q67=TIME(10,0,0),コード表!$B$19,IF($Q67=TIME(10,30,0),コード表!$B$20,IF($Q67=TIME(11,0,0),コード表!$B$21,IF($Q67=TIME(11,30,0),コード表!$B$22,IF($Q67=TIME(12,0,0),コード表!$B$23,IF($Q67=TIME(12,30,0),コード表!$B$24,IF($Q67=TIME(13,0,0),コード表!$B$25,IF($Q67=TIME(13,30,0),コード表!$B$26,IF($Q67=TIME(14,0,0),コード表!$B$27,IF($Q67=TIME(14,30,0),コード表!$B$28,IF($Q67=TIME(15,0,0),コード表!$B$29,IF($Q67=TIME(15,30,0),コード表!$B$30,IF($Q67=TIME(16,0,0),コード表!$B$31,IF($Q67=TIME(16,30,0),コード表!$B$32,IF($Q67=TIME(17,0,0),コード表!$B$33,IF($Q67=TIME(17,30,0),コード表!$B$34,IF($Q67=TIME(18,0,0),コード表!$B$35,"")))))))))))))))))))))))))))))))))</f>
        <v/>
      </c>
      <c r="AY67" s="420" t="str">
        <f>IF(S67="","",IF($Q67=TIME(2,0,0),コード表!$B$36,IF($Q67=TIME(2,30,0),コード表!$B$37,IF($Q67=TIME(3,0,0),コード表!$B$38,IF($Q67=TIME(3,30,0),コード表!$B$39,IF($Q67=TIME(4,0,0),コード表!$B$40,IF($Q67=TIME(4,30,0),コード表!$B$41,IF($Q67=TIME(5,0,0),コード表!$B$42,IF($Q67=TIME(5,30,0),コード表!$B$43,IF($Q67=TIME(6,0,0),コード表!$B$44,IF($Q67=TIME(6,30,0),コード表!$B$45,IF($Q67=TIME(7,0,0),コード表!$B$46,IF($Q67=TIME(7,30,0),コード表!$B$47,IF($Q67=TIME(8,0,0),コード表!$B$48,IF($Q67=TIME(8,30,0),コード表!$B$49,IF($Q67=TIME(9,0,0),コード表!$B$50,IF($Q67=TIME(9,30,0),コード表!$B$51,IF($Q67=TIME(10,0,0),コード表!$B$52,IF($Q67=TIME(10,30,0),コード表!$B$53,IF($Q67=TIME(11,0,0),コード表!$B$54,IF($Q67=TIME(11,30,0),コード表!$B$55,IF($Q67=TIME(12,0,0),コード表!$B$56,IF($Q67=TIME(12,30,0),コード表!$B$57,IF($Q67=TIME(13,0,0),コード表!$B$58,IF($Q67=TIME(13,30,0),コード表!$B$59,IF($Q67=TIME(14,0,0),コード表!$B$60,IF($Q67=TIME(14,30,0),コード表!$B$61,IF($Q67=TIME(15,0,0),コード表!$B$62,IF($Q67=TIME(15,30,0),コード表!$B$63,IF($Q67=TIME(16,0,0),コード表!$B$64,IF($Q67=TIME(16,30,0),コード表!$B$65,IF($Q67=TIME(17,0,0),コード表!$B$66,IF($Q67=TIME(17,30,0),コード表!$B$67,IF($Q67=TIME(18,0,0),コード表!$B$68))))))))))))))))))))))))))))))))))</f>
        <v/>
      </c>
      <c r="AZ67" s="420" t="str">
        <f>IF(U67="","",IF($Q67=TIME(2,0,0),コード表!$B$69,IF($Q67=TIME(2,30,0),コード表!$B$70,IF($Q67=TIME(3,0,0),コード表!$B$71,IF($Q67=TIME(3,30,0),コード表!$B$72,IF($Q67=TIME(4,0,0),コード表!$B$73,IF($Q67=TIME(4,30,0),コード表!$B$74,IF($Q67=TIME(5,0,0),コード表!$B$75,IF($Q67=TIME(5,30,0),コード表!$B$76,IF($Q67=TIME(6,0,0),コード表!$B$77,IF($Q67=TIME(6,30,0),コード表!$B$78,IF($Q67=TIME(7,0,0),コード表!$B$79,IF($Q67=TIME(7,30,0),コード表!$B$80,IF($Q67=TIME(8,0,0),コード表!$B$81,IF($Q67=TIME(8,30,0),コード表!$B$82,IF($Q67=TIME(9,0,0),コード表!$B$83,IF($Q67=TIME(9,30,0),コード表!$B$84,IF($Q67=TIME(10,0,0),コード表!$B$85,IF($Q67=TIME(10,30,0),コード表!$B$86,IF($Q67=TIME(11,0,0),コード表!$B$87,IF($Q67=TIME(11,30,0),コード表!$B$88,IF($Q67=TIME(12,0,0),コード表!$B$89,IF($Q67=TIME(12,30,0),コード表!$B$90,IF($Q67=TIME(13,0,0),コード表!$B$91,IF($Q67=TIME(13,30,0),コード表!$B$92,IF($Q67=TIME(14,0,0),コード表!$B$93,IF($Q67=TIME(14,30,0),コード表!$B$94,IF($Q67=TIME(15,0,0),コード表!$B$95,IF($Q67=TIME(15,30,0),コード表!$B$96,IF($Q67=TIME(16,0,0),コード表!$B$97,IF($Q67=TIME(16,30,0),コード表!$B$98,IF($Q67=TIME(17,0,0),コード表!$B$99,IF($Q67=TIME(17,30,0),コード表!$B$100,IF($Q67=TIME(18,0,0),コード表!$B$101))))))))))))))))))))))))))))))))))</f>
        <v/>
      </c>
      <c r="BA67" s="407" t="str">
        <f>IF(W67="","",IF($Q67=TIME(2,0,0),コード表!$B$102,IF($Q67=TIME(2,30,0),コード表!$B$103,IF($Q67=TIME(3,0,0),コード表!$B$104,IF($Q67=TIME(3,30,0),コード表!$B$105,IF($Q67=TIME(4,0,0),コード表!$B$106,IF($Q67=TIME(4,30,0),コード表!$B$107,IF($Q67=TIME(5,0,0),コード表!$B$108,IF($Q67=TIME(5,30,0),コード表!$B$109,IF($Q67=TIME(6,0,0),コード表!$B$110,IF($Q67=TIME(6,30,0),コード表!$B$111,IF($Q67=TIME(7,0,0),コード表!$B$112,IF($Q67=TIME(7,30,0),コード表!$B$113,IF($Q67=TIME(8,0,0),コード表!$B$114,IF($Q67=TIME(8,30,0),コード表!$B$115,IF($Q67=TIME(9,0,0),コード表!$B$116,IF($Q67=TIME(9,30,0),コード表!$B$117,IF($Q67=TIME(10,0,0),コード表!$B$118,IF($Q67=TIME(10,30,0),コード表!$B$119,IF($Q67=TIME(11,0,0),コード表!$B$120,IF($Q67=TIME(11,30,0),コード表!$B$121,IF($Q67=TIME(12,0,0),コード表!$B$122,IF($Q67=TIME(12,30,0),コード表!$B$123,IF($Q67=TIME(13,0,0),コード表!$B$124,IF($Q67=TIME(13,30,0),コード表!$B$125,IF($Q67=TIME(14,0,0),コード表!$B$126,IF($Q67=TIME(14,30,0),コード表!$B$127,IF($Q67=TIME(15,0,0),コード表!$B$128,IF($Q67=TIME(15,30,0),コード表!$B$129,IF($Q67=TIME(16,0,0),コード表!$B$130,IF($Q67=TIME(16,30,0),コード表!$B$131,IF($Q67=TIME(17,0,0),コード表!$B$132,IF($Q67=TIME(17,30,0),コード表!$B$133,IF($Q67=TIME(18,0,0),コード表!$B$134))))))))))))))))))))))))))))))))))</f>
        <v/>
      </c>
      <c r="BB67" s="408" t="str">
        <f>IF(Y67="","",Y67*コード表!$B$135)</f>
        <v/>
      </c>
      <c r="BF67" s="410">
        <f>DATE(請求書!$K$29,請求書!$Q$29,'実績記録 '!AE67)</f>
        <v>45866</v>
      </c>
      <c r="BG67" s="411">
        <f t="shared" ref="BG67" si="215">SUMIF($AT$13:$AT$74,BF67,$AW$13:$AW$74)</f>
        <v>0</v>
      </c>
      <c r="BH67" s="419" t="str">
        <f>IF($AG67=TIME(2,0,0),コード表!$B$3,IF($AG67=TIME(2,30,0),コード表!$B$4,IF($AG67=TIME(3,0,0),コード表!$B$5,IF($AG67=TIME(3,30,0),コード表!$B$6,IF($AG67=TIME(4,0,0),コード表!$B$7,IF($AG67=TIME(4,30,0),コード表!$B$8,IF($AG67=TIME(5,0,0),コード表!$B$9,IF($AG67=TIME(5,30,0),コード表!$B$10,IF($AG67=TIME(6,0,0),コード表!$B$11,IF($AG67=TIME(6,30,0),コード表!$B$12,IF($AG67=TIME(7,0,0),コード表!$B$13,IF($AG67=TIME(7,30,0),コード表!$B$14,IF($AG67=TIME(8,0,0),コード表!$B$15,IF($AG67=TIME(8,30,0),コード表!$B$16,IF($AG67=TIME(9,0,0),コード表!$B$17,IF($AG67=TIME(9,30,0),コード表!$B$18,IF($AG67=TIME(10,0,0),コード表!$B$19,IF($AG67=TIME(10,30,0),コード表!$B$20,IF($AG67=TIME(11,0,0),コード表!$B$21,IF($AG67=TIME(11,30,0),コード表!$B$22,IF($AG67=TIME(12,0,0),コード表!$B$23,IF($AG67=TIME(12,30,0),コード表!$B$24,IF($AG67=TIME(13,0,0),コード表!$B$25,IF($AG67=TIME(13,30,0),コード表!$B$26,IF($AG67=TIME(14,0,0),コード表!$B$27,IF($AG67=TIME(14,30,0),コード表!$B$28,IF($AG67=TIME(15,0,0),コード表!$B$29,IF($AG67=TIME(15,30,0),コード表!$B$30,IF($AG67=TIME(16,0,0),コード表!$B$31,IF($AG67=TIME(16,30,0),コード表!$B$32,IF($AG67=TIME(17,0,0),コード表!$B$33,IF($AG67=TIME(17,30,0),コード表!$B$34,IF($AG67=TIME(18,0,0),コード表!$B$35,"")))))))))))))))))))))))))))))))))</f>
        <v/>
      </c>
      <c r="BI67" s="420" t="str">
        <f t="shared" si="60"/>
        <v/>
      </c>
      <c r="BJ67" s="420" t="str">
        <f>IF(BI67="","",IF($AG67=TIME(2,0,0),コード表!$B$36,IF($AG67=TIME(2,30,0),コード表!$B$37,IF($AG67=TIME(3,0,0),コード表!$B$38,IF($AG67=TIME(3,30,0),コード表!$B$39,IF($AG67=TIME(4,0,0),コード表!$B$40,IF($AG67=TIME(4,30,0),コード表!$B$41,IF($AG67=TIME(5,0,0),コード表!$B$42,IF($AG67=TIME(5,30,0),コード表!$B$43,IF($AG67=TIME(6,0,0),コード表!$B$44,IF($AG67=TIME(6,30,0),コード表!$B$45,IF($AG67=TIME(7,0,0),コード表!$B$46,IF($AG67=TIME(7,30,0),コード表!$B$47,IF($AG67=TIME(8,0,0),コード表!$B$48,IF($AG67=TIME(8,30,0),コード表!$B$49,IF($AG67=TIME(9,0,0),コード表!$B$50,IF($AG67=TIME(9,30,0),コード表!$B$51,IF($AG67=TIME(10,0,0),コード表!$B$52,IF($AG67=TIME(10,30,0),コード表!$B$53,IF($AG67=TIME(11,0,0),コード表!$B$54,IF($AG67=TIME(11,30,0),コード表!$B$55,IF($AG67=TIME(12,0,0),コード表!$B$56,IF($AG67=TIME(12,30,0),コード表!$B$57,IF($AG67=TIME(13,0,0),コード表!$B$58,IF($AG67=TIME(13,30,0),コード表!$B$59,IF($AG67=TIME(14,0,0),コード表!$B$60,IF($AG67=TIME(14,30,0),コード表!$B$61,IF($AG67=TIME(15,0,0),コード表!$B$62,IF($AG67=TIME(15,30,0),コード表!$B$63,IF($AG67=TIME(16,0,0),コード表!$B$64,IF($AG67=TIME(16,30,0),コード表!$B$65,IF($AG67=TIME(17,0,0),コード表!$B$66,IF($AG67=TIME(17,30,0),コード表!$B$67,IF($AG67=TIME(18,0,0),コード表!$B$68))))))))))))))))))))))))))))))))))</f>
        <v/>
      </c>
      <c r="BK67" s="420" t="str">
        <f t="shared" ref="BK67" si="216">IF(SUMIFS($AZ$13:$AZ$74,$AT$13:$AT$74,BF67)&gt;0,"〇","")</f>
        <v/>
      </c>
      <c r="BL67" s="420" t="str">
        <f>IF(BK67="","",IF($AG67=TIME(2,0,0),コード表!$B$69,IF($AG67=TIME(2,30,0),コード表!$B$70,IF($AG67=TIME(3,0,0),コード表!$B$71,IF($AG67=TIME(3,30,0),コード表!$B$72,IF($AG67=TIME(4,0,0),コード表!$B$73,IF($AG67=TIME(4,30,0),コード表!$B$74,IF($AG67=TIME(5,0,0),コード表!$B$75,IF($AG67=TIME(5,30,0),コード表!$B$76,IF($AG67=TIME(6,0,0),コード表!$B$77,IF($AG67=TIME(6,30,0),コード表!$B$78,IF($AG67=TIME(7,0,0),コード表!$B$79,IF($AG67=TIME(7,30,0),コード表!$B$80,IF($AG67=TIME(8,0,0),コード表!$B$81,IF($AG67=TIME(8,30,0),コード表!$B$82,IF($AG67=TIME(9,0,0),コード表!$B$83,IF($AG67=TIME(9,30,0),コード表!$B$84,IF($AG67=TIME(10,0,0),コード表!$B$85,IF($AG67=TIME(10,30,0),コード表!$B$86,IF($AG67=TIME(11,0,0),コード表!$B$87,IF($AG67=TIME(11,30,0),コード表!$B$88,IF($AG67=TIME(12,0,0),コード表!$B$89,IF($AG67=TIME(12,30,0),コード表!$B$90,IF($AG67=TIME(13,0,0),コード表!$B$91,IF($AG67=TIME(13,30,0),コード表!$B$92,IF($AG67=TIME(14,0,0),コード表!$B$93,IF($AG67=TIME(14,30,0),コード表!$B$94,IF($AG67=TIME(15,0,0),コード表!$B$95,IF($AG67=TIME(15,30,0),コード表!$B$96,IF($AG67=TIME(16,0,0),コード表!$B$97,IF($AG67=TIME(16,30,0),コード表!$B$98,IF($AG67=TIME(17,0,0),コード表!$B$99,IF($AG67=TIME(17,30,0),コード表!$B$100,IF($AG67=TIME(18,0,0),コード表!$B$101))))))))))))))))))))))))))))))))))</f>
        <v/>
      </c>
      <c r="BM67" s="407" t="str">
        <f t="shared" ref="BM67" si="217">IF(SUMIFS($BA$13:$BA$74,$AT$13:$AT$74,BF67)&gt;0,"〇","")</f>
        <v/>
      </c>
      <c r="BN67" s="407" t="str">
        <f>IF(BM67="","",IF($AG67=TIME(2,0,0),コード表!$B$102,IF($AG67=TIME(2,30,0),コード表!$B$103,IF($AG67=TIME(3,0,0),コード表!$B$104,IF($AG67=TIME(3,30,0),コード表!$B$105,IF($AG67=TIME(4,0,0),コード表!$B$106,IF($AG67=TIME(4,30,0),コード表!$B$107,IF($AG67=TIME(5,0,0),コード表!$B$108,IF($AG67=TIME(5,30,0),コード表!$B$109,IF($AG67=TIME(6,0,0),コード表!$B$110,IF($AG67=TIME(6,30,0),コード表!$B$111,IF($AG67=TIME(7,0,0),コード表!$B$112,IF($AG67=TIME(7,30,0),コード表!$B$113,IF($AG67=TIME(8,0,0),コード表!$B$114,IF($AG67=TIME(8,30,0),コード表!$B$115,IF($AG67=TIME(9,0,0),コード表!$B$116,IF($AG67=TIME(9,30,0),コード表!$B$117,IF($AG67=TIME(10,0,0),コード表!$B$118,IF($AG67=TIME(10,30,0),コード表!$B$119,IF($AG67=TIME(11,0,0),コード表!$B$120,IF($AG67=TIME(11,30,0),コード表!$B$121,IF($AG67=TIME(12,0,0),コード表!$B$122,IF($AG67=TIME(12,30,0),コード表!$B$123,IF($AG67=TIME(13,0,0),コード表!$B$124,IF($AG67=TIME(13,30,0),コード表!$B$125,IF($AG67=TIME(14,0,0),コード表!$B$126,IF($AG67=TIME(14,30,0),コード表!$B$127,IF($AG67=TIME(15,0,0),コード表!$B$128,IF($AG67=TIME(15,30,0),コード表!$B$129,IF($AG67=TIME(16,0,0),コード表!$B$130,IF($AG67=TIME(16,30,0),コード表!$B$131,IF($AG67=TIME(17,0,0),コード表!$B$132,IF($AG67=TIME(17,30,0),コード表!$B$133,IF($AG67=TIME(18,0,0),コード表!$B$134))))))))))))))))))))))))))))))))))</f>
        <v/>
      </c>
      <c r="BO67" s="408" t="str">
        <f t="shared" ref="BO67" si="218">IF(SUMIF($AT$13:$AT$74,BF67,$BB$13:$BB$74)=0,"",SUMIF($AT$13:$AT$74,BF67,$BB$13:$BB$74))</f>
        <v/>
      </c>
      <c r="BP67" s="419" t="str">
        <f t="shared" ref="BP67" si="219">IF(AND(BH67="",BJ67="",BL67="",BN67="",BO67=""),"",MAX(BH67+BJ67,BH67+BL67,BH67+BN67))</f>
        <v/>
      </c>
      <c r="BQ67" s="536" t="str">
        <f t="shared" si="29"/>
        <v/>
      </c>
    </row>
    <row r="68" spans="1:69" s="5" customFormat="1" ht="17.649999999999999" customHeight="1" thickTop="1" thickBot="1">
      <c r="A68" s="12"/>
      <c r="B68" s="16"/>
      <c r="C68" s="288"/>
      <c r="D68" s="289"/>
      <c r="E68" s="292"/>
      <c r="F68" s="293"/>
      <c r="G68" s="296"/>
      <c r="H68" s="297"/>
      <c r="I68" s="299"/>
      <c r="J68" s="301"/>
      <c r="K68" s="297"/>
      <c r="L68" s="301"/>
      <c r="M68" s="297"/>
      <c r="N68" s="299"/>
      <c r="O68" s="417"/>
      <c r="P68" s="418"/>
      <c r="Q68" s="394"/>
      <c r="R68" s="395"/>
      <c r="S68" s="378"/>
      <c r="T68" s="379"/>
      <c r="U68" s="382"/>
      <c r="V68" s="383"/>
      <c r="W68" s="382"/>
      <c r="X68" s="383"/>
      <c r="Y68" s="382"/>
      <c r="Z68" s="398"/>
      <c r="AA68" s="402"/>
      <c r="AB68" s="403"/>
      <c r="AC68" s="404"/>
      <c r="AD68" s="127"/>
      <c r="AE68" s="430"/>
      <c r="AF68" s="432"/>
      <c r="AG68" s="387"/>
      <c r="AH68" s="388"/>
      <c r="AI68" s="388"/>
      <c r="AJ68" s="389"/>
      <c r="AK68" s="374"/>
      <c r="AL68" s="374"/>
      <c r="AM68" s="374"/>
      <c r="AN68" s="374"/>
      <c r="AO68" s="375"/>
      <c r="AP68" s="128"/>
      <c r="AQ68" s="129"/>
      <c r="AR68" s="128"/>
      <c r="AT68" s="390"/>
      <c r="AU68" s="391"/>
      <c r="AV68" s="391"/>
      <c r="AW68" s="421"/>
      <c r="AX68" s="420"/>
      <c r="AY68" s="420"/>
      <c r="AZ68" s="420"/>
      <c r="BA68" s="407"/>
      <c r="BB68" s="408"/>
      <c r="BF68" s="410"/>
      <c r="BG68" s="411"/>
      <c r="BH68" s="419"/>
      <c r="BI68" s="420"/>
      <c r="BJ68" s="420"/>
      <c r="BK68" s="420"/>
      <c r="BL68" s="420"/>
      <c r="BM68" s="407"/>
      <c r="BN68" s="407"/>
      <c r="BO68" s="408"/>
      <c r="BP68" s="419"/>
      <c r="BQ68" s="536"/>
    </row>
    <row r="69" spans="1:69" s="5" customFormat="1" ht="17.649999999999999" customHeight="1" thickTop="1" thickBot="1">
      <c r="A69" s="12"/>
      <c r="B69" s="23"/>
      <c r="C69" s="288"/>
      <c r="D69" s="289"/>
      <c r="E69" s="290" t="str">
        <f>IF(C69="","",TEXT(AT69,"aaa"))</f>
        <v/>
      </c>
      <c r="F69" s="291"/>
      <c r="G69" s="445"/>
      <c r="H69" s="414"/>
      <c r="I69" s="412" t="s">
        <v>122</v>
      </c>
      <c r="J69" s="413"/>
      <c r="K69" s="414"/>
      <c r="L69" s="413"/>
      <c r="M69" s="414"/>
      <c r="N69" s="412" t="s">
        <v>122</v>
      </c>
      <c r="O69" s="415"/>
      <c r="P69" s="416"/>
      <c r="Q69" s="392" t="str">
        <f>IF(G69="","",IF(AW69&lt;TIME(2,0,0),TIME(2,0,0),IF(MINUTE(AW69)&lt;30,TIME(HOUR(AW69),30,0),TIME(HOUR(AW69)+1,0,0))))</f>
        <v/>
      </c>
      <c r="R69" s="393"/>
      <c r="S69" s="442"/>
      <c r="T69" s="443"/>
      <c r="U69" s="396"/>
      <c r="V69" s="444"/>
      <c r="W69" s="380"/>
      <c r="X69" s="381"/>
      <c r="Y69" s="396"/>
      <c r="Z69" s="397"/>
      <c r="AA69" s="399"/>
      <c r="AB69" s="400"/>
      <c r="AC69" s="401"/>
      <c r="AD69" s="127"/>
      <c r="AE69" s="429">
        <v>29</v>
      </c>
      <c r="AF69" s="431" t="str">
        <f t="shared" ca="1" si="12"/>
        <v>火</v>
      </c>
      <c r="AG69" s="384" t="str">
        <f>IF(BG69=0,"",IF(BG69&lt;TIME(2,0,0),TIME(2,0,0),IF(MINUTE(BG69)&lt;30,TIME(HOUR(BG69),30,0),TIME(HOUR(BG69)+1,0,0))))</f>
        <v/>
      </c>
      <c r="AH69" s="385"/>
      <c r="AI69" s="385"/>
      <c r="AJ69" s="386"/>
      <c r="AK69" s="372" t="str">
        <f t="shared" ref="AK69" si="220">IF(AND(BH69="",BJ69="",BL69="",BN69="",BO69=""),"",MAX(BH69+BJ69+BO69,BH69+BL69+BO69,BH69+BN69+BO69))</f>
        <v/>
      </c>
      <c r="AL69" s="372"/>
      <c r="AM69" s="372"/>
      <c r="AN69" s="372"/>
      <c r="AO69" s="373"/>
      <c r="AP69" s="128"/>
      <c r="AQ69" s="129"/>
      <c r="AR69" s="128"/>
      <c r="AT69" s="390" t="e">
        <f>DATE(請求書!$K$29,請求書!$Q$29,'実績記録 '!C69)</f>
        <v>#NUM!</v>
      </c>
      <c r="AU69" s="391">
        <f>TIME(G69,J69,0)</f>
        <v>0</v>
      </c>
      <c r="AV69" s="391">
        <f>TIME(L69,O69,0)</f>
        <v>0</v>
      </c>
      <c r="AW69" s="421">
        <f t="shared" ref="AW69" si="221">AV69-AU69</f>
        <v>0</v>
      </c>
      <c r="AX69" s="420" t="str">
        <f>IF($Q69=TIME(2,0,0),コード表!$B$3,IF($Q69=TIME(2,30,0),コード表!$B$4,IF($Q69=TIME(3,0,0),コード表!$B$5,IF($Q69=TIME(3,30,0),コード表!$B$6,IF($Q69=TIME(4,0,0),コード表!$B$7,IF($Q69=TIME(4,30,0),コード表!$B$8,IF($Q69=TIME(5,0,0),コード表!$B$9,IF($Q69=TIME(5,30,0),コード表!$B$10,IF($Q69=TIME(6,0,0),コード表!$B$11,IF($Q69=TIME(6,30,0),コード表!$B$12,IF($Q69=TIME(7,0,0),コード表!$B$13,IF($Q69=TIME(7,30,0),コード表!$B$14,IF($Q69=TIME(8,0,0),コード表!$B$15,IF($Q69=TIME(8,30,0),コード表!$B$16,IF($Q69=TIME(9,0,0),コード表!$B$17,IF($Q69=TIME(9,30,0),コード表!$B$18,IF($Q69=TIME(10,0,0),コード表!$B$19,IF($Q69=TIME(10,30,0),コード表!$B$20,IF($Q69=TIME(11,0,0),コード表!$B$21,IF($Q69=TIME(11,30,0),コード表!$B$22,IF($Q69=TIME(12,0,0),コード表!$B$23,IF($Q69=TIME(12,30,0),コード表!$B$24,IF($Q69=TIME(13,0,0),コード表!$B$25,IF($Q69=TIME(13,30,0),コード表!$B$26,IF($Q69=TIME(14,0,0),コード表!$B$27,IF($Q69=TIME(14,30,0),コード表!$B$28,IF($Q69=TIME(15,0,0),コード表!$B$29,IF($Q69=TIME(15,30,0),コード表!$B$30,IF($Q69=TIME(16,0,0),コード表!$B$31,IF($Q69=TIME(16,30,0),コード表!$B$32,IF($Q69=TIME(17,0,0),コード表!$B$33,IF($Q69=TIME(17,30,0),コード表!$B$34,IF($Q69=TIME(18,0,0),コード表!$B$35,"")))))))))))))))))))))))))))))))))</f>
        <v/>
      </c>
      <c r="AY69" s="420" t="str">
        <f>IF(S69="","",IF($Q69=TIME(2,0,0),コード表!$B$36,IF($Q69=TIME(2,30,0),コード表!$B$37,IF($Q69=TIME(3,0,0),コード表!$B$38,IF($Q69=TIME(3,30,0),コード表!$B$39,IF($Q69=TIME(4,0,0),コード表!$B$40,IF($Q69=TIME(4,30,0),コード表!$B$41,IF($Q69=TIME(5,0,0),コード表!$B$42,IF($Q69=TIME(5,30,0),コード表!$B$43,IF($Q69=TIME(6,0,0),コード表!$B$44,IF($Q69=TIME(6,30,0),コード表!$B$45,IF($Q69=TIME(7,0,0),コード表!$B$46,IF($Q69=TIME(7,30,0),コード表!$B$47,IF($Q69=TIME(8,0,0),コード表!$B$48,IF($Q69=TIME(8,30,0),コード表!$B$49,IF($Q69=TIME(9,0,0),コード表!$B$50,IF($Q69=TIME(9,30,0),コード表!$B$51,IF($Q69=TIME(10,0,0),コード表!$B$52,IF($Q69=TIME(10,30,0),コード表!$B$53,IF($Q69=TIME(11,0,0),コード表!$B$54,IF($Q69=TIME(11,30,0),コード表!$B$55,IF($Q69=TIME(12,0,0),コード表!$B$56,IF($Q69=TIME(12,30,0),コード表!$B$57,IF($Q69=TIME(13,0,0),コード表!$B$58,IF($Q69=TIME(13,30,0),コード表!$B$59,IF($Q69=TIME(14,0,0),コード表!$B$60,IF($Q69=TIME(14,30,0),コード表!$B$61,IF($Q69=TIME(15,0,0),コード表!$B$62,IF($Q69=TIME(15,30,0),コード表!$B$63,IF($Q69=TIME(16,0,0),コード表!$B$64,IF($Q69=TIME(16,30,0),コード表!$B$65,IF($Q69=TIME(17,0,0),コード表!$B$66,IF($Q69=TIME(17,30,0),コード表!$B$67,IF($Q69=TIME(18,0,0),コード表!$B$68))))))))))))))))))))))))))))))))))</f>
        <v/>
      </c>
      <c r="AZ69" s="420" t="str">
        <f>IF(U69="","",IF($Q69=TIME(2,0,0),コード表!$B$69,IF($Q69=TIME(2,30,0),コード表!$B$70,IF($Q69=TIME(3,0,0),コード表!$B$71,IF($Q69=TIME(3,30,0),コード表!$B$72,IF($Q69=TIME(4,0,0),コード表!$B$73,IF($Q69=TIME(4,30,0),コード表!$B$74,IF($Q69=TIME(5,0,0),コード表!$B$75,IF($Q69=TIME(5,30,0),コード表!$B$76,IF($Q69=TIME(6,0,0),コード表!$B$77,IF($Q69=TIME(6,30,0),コード表!$B$78,IF($Q69=TIME(7,0,0),コード表!$B$79,IF($Q69=TIME(7,30,0),コード表!$B$80,IF($Q69=TIME(8,0,0),コード表!$B$81,IF($Q69=TIME(8,30,0),コード表!$B$82,IF($Q69=TIME(9,0,0),コード表!$B$83,IF($Q69=TIME(9,30,0),コード表!$B$84,IF($Q69=TIME(10,0,0),コード表!$B$85,IF($Q69=TIME(10,30,0),コード表!$B$86,IF($Q69=TIME(11,0,0),コード表!$B$87,IF($Q69=TIME(11,30,0),コード表!$B$88,IF($Q69=TIME(12,0,0),コード表!$B$89,IF($Q69=TIME(12,30,0),コード表!$B$90,IF($Q69=TIME(13,0,0),コード表!$B$91,IF($Q69=TIME(13,30,0),コード表!$B$92,IF($Q69=TIME(14,0,0),コード表!$B$93,IF($Q69=TIME(14,30,0),コード表!$B$94,IF($Q69=TIME(15,0,0),コード表!$B$95,IF($Q69=TIME(15,30,0),コード表!$B$96,IF($Q69=TIME(16,0,0),コード表!$B$97,IF($Q69=TIME(16,30,0),コード表!$B$98,IF($Q69=TIME(17,0,0),コード表!$B$99,IF($Q69=TIME(17,30,0),コード表!$B$100,IF($Q69=TIME(18,0,0),コード表!$B$101))))))))))))))))))))))))))))))))))</f>
        <v/>
      </c>
      <c r="BA69" s="407" t="str">
        <f>IF(W69="","",IF($Q69=TIME(2,0,0),コード表!$B$102,IF($Q69=TIME(2,30,0),コード表!$B$103,IF($Q69=TIME(3,0,0),コード表!$B$104,IF($Q69=TIME(3,30,0),コード表!$B$105,IF($Q69=TIME(4,0,0),コード表!$B$106,IF($Q69=TIME(4,30,0),コード表!$B$107,IF($Q69=TIME(5,0,0),コード表!$B$108,IF($Q69=TIME(5,30,0),コード表!$B$109,IF($Q69=TIME(6,0,0),コード表!$B$110,IF($Q69=TIME(6,30,0),コード表!$B$111,IF($Q69=TIME(7,0,0),コード表!$B$112,IF($Q69=TIME(7,30,0),コード表!$B$113,IF($Q69=TIME(8,0,0),コード表!$B$114,IF($Q69=TIME(8,30,0),コード表!$B$115,IF($Q69=TIME(9,0,0),コード表!$B$116,IF($Q69=TIME(9,30,0),コード表!$B$117,IF($Q69=TIME(10,0,0),コード表!$B$118,IF($Q69=TIME(10,30,0),コード表!$B$119,IF($Q69=TIME(11,0,0),コード表!$B$120,IF($Q69=TIME(11,30,0),コード表!$B$121,IF($Q69=TIME(12,0,0),コード表!$B$122,IF($Q69=TIME(12,30,0),コード表!$B$123,IF($Q69=TIME(13,0,0),コード表!$B$124,IF($Q69=TIME(13,30,0),コード表!$B$125,IF($Q69=TIME(14,0,0),コード表!$B$126,IF($Q69=TIME(14,30,0),コード表!$B$127,IF($Q69=TIME(15,0,0),コード表!$B$128,IF($Q69=TIME(15,30,0),コード表!$B$129,IF($Q69=TIME(16,0,0),コード表!$B$130,IF($Q69=TIME(16,30,0),コード表!$B$131,IF($Q69=TIME(17,0,0),コード表!$B$132,IF($Q69=TIME(17,30,0),コード表!$B$133,IF($Q69=TIME(18,0,0),コード表!$B$134))))))))))))))))))))))))))))))))))</f>
        <v/>
      </c>
      <c r="BB69" s="408" t="str">
        <f>IF(Y69="","",Y69*コード表!$B$135)</f>
        <v/>
      </c>
      <c r="BF69" s="410">
        <f>DATE(請求書!$K$29,請求書!$Q$29,'実績記録 '!AE69)</f>
        <v>45867</v>
      </c>
      <c r="BG69" s="411">
        <f t="shared" si="153"/>
        <v>0</v>
      </c>
      <c r="BH69" s="419" t="str">
        <f>IF($AG69=TIME(2,0,0),コード表!$B$3,IF($AG69=TIME(2,30,0),コード表!$B$4,IF($AG69=TIME(3,0,0),コード表!$B$5,IF($AG69=TIME(3,30,0),コード表!$B$6,IF($AG69=TIME(4,0,0),コード表!$B$7,IF($AG69=TIME(4,30,0),コード表!$B$8,IF($AG69=TIME(5,0,0),コード表!$B$9,IF($AG69=TIME(5,30,0),コード表!$B$10,IF($AG69=TIME(6,0,0),コード表!$B$11,IF($AG69=TIME(6,30,0),コード表!$B$12,IF($AG69=TIME(7,0,0),コード表!$B$13,IF($AG69=TIME(7,30,0),コード表!$B$14,IF($AG69=TIME(8,0,0),コード表!$B$15,IF($AG69=TIME(8,30,0),コード表!$B$16,IF($AG69=TIME(9,0,0),コード表!$B$17,IF($AG69=TIME(9,30,0),コード表!$B$18,IF($AG69=TIME(10,0,0),コード表!$B$19,IF($AG69=TIME(10,30,0),コード表!$B$20,IF($AG69=TIME(11,0,0),コード表!$B$21,IF($AG69=TIME(11,30,0),コード表!$B$22,IF($AG69=TIME(12,0,0),コード表!$B$23,IF($AG69=TIME(12,30,0),コード表!$B$24,IF($AG69=TIME(13,0,0),コード表!$B$25,IF($AG69=TIME(13,30,0),コード表!$B$26,IF($AG69=TIME(14,0,0),コード表!$B$27,IF($AG69=TIME(14,30,0),コード表!$B$28,IF($AG69=TIME(15,0,0),コード表!$B$29,IF($AG69=TIME(15,30,0),コード表!$B$30,IF($AG69=TIME(16,0,0),コード表!$B$31,IF($AG69=TIME(16,30,0),コード表!$B$32,IF($AG69=TIME(17,0,0),コード表!$B$33,IF($AG69=TIME(17,30,0),コード表!$B$34,IF($AG69=TIME(18,0,0),コード表!$B$35,"")))))))))))))))))))))))))))))))))</f>
        <v/>
      </c>
      <c r="BI69" s="420" t="str">
        <f t="shared" si="68"/>
        <v/>
      </c>
      <c r="BJ69" s="420" t="str">
        <f>IF(BI69="","",IF($AG69=TIME(2,0,0),コード表!$B$36,IF($AG69=TIME(2,30,0),コード表!$B$37,IF($AG69=TIME(3,0,0),コード表!$B$38,IF($AG69=TIME(3,30,0),コード表!$B$39,IF($AG69=TIME(4,0,0),コード表!$B$40,IF($AG69=TIME(4,30,0),コード表!$B$41,IF($AG69=TIME(5,0,0),コード表!$B$42,IF($AG69=TIME(5,30,0),コード表!$B$43,IF($AG69=TIME(6,0,0),コード表!$B$44,IF($AG69=TIME(6,30,0),コード表!$B$45,IF($AG69=TIME(7,0,0),コード表!$B$46,IF($AG69=TIME(7,30,0),コード表!$B$47,IF($AG69=TIME(8,0,0),コード表!$B$48,IF($AG69=TIME(8,30,0),コード表!$B$49,IF($AG69=TIME(9,0,0),コード表!$B$50,IF($AG69=TIME(9,30,0),コード表!$B$51,IF($AG69=TIME(10,0,0),コード表!$B$52,IF($AG69=TIME(10,30,0),コード表!$B$53,IF($AG69=TIME(11,0,0),コード表!$B$54,IF($AG69=TIME(11,30,0),コード表!$B$55,IF($AG69=TIME(12,0,0),コード表!$B$56,IF($AG69=TIME(12,30,0),コード表!$B$57,IF($AG69=TIME(13,0,0),コード表!$B$58,IF($AG69=TIME(13,30,0),コード表!$B$59,IF($AG69=TIME(14,0,0),コード表!$B$60,IF($AG69=TIME(14,30,0),コード表!$B$61,IF($AG69=TIME(15,0,0),コード表!$B$62,IF($AG69=TIME(15,30,0),コード表!$B$63,IF($AG69=TIME(16,0,0),コード表!$B$64,IF($AG69=TIME(16,30,0),コード表!$B$65,IF($AG69=TIME(17,0,0),コード表!$B$66,IF($AG69=TIME(17,30,0),コード表!$B$67,IF($AG69=TIME(18,0,0),コード表!$B$68))))))))))))))))))))))))))))))))))</f>
        <v/>
      </c>
      <c r="BK69" s="420" t="str">
        <f t="shared" ref="BK69" si="222">IF(SUMIFS($AZ$13:$AZ$74,$AT$13:$AT$74,BF69)&gt;0,"〇","")</f>
        <v/>
      </c>
      <c r="BL69" s="420" t="str">
        <f>IF(BK69="","",IF($AG69=TIME(2,0,0),コード表!$B$69,IF($AG69=TIME(2,30,0),コード表!$B$70,IF($AG69=TIME(3,0,0),コード表!$B$71,IF($AG69=TIME(3,30,0),コード表!$B$72,IF($AG69=TIME(4,0,0),コード表!$B$73,IF($AG69=TIME(4,30,0),コード表!$B$74,IF($AG69=TIME(5,0,0),コード表!$B$75,IF($AG69=TIME(5,30,0),コード表!$B$76,IF($AG69=TIME(6,0,0),コード表!$B$77,IF($AG69=TIME(6,30,0),コード表!$B$78,IF($AG69=TIME(7,0,0),コード表!$B$79,IF($AG69=TIME(7,30,0),コード表!$B$80,IF($AG69=TIME(8,0,0),コード表!$B$81,IF($AG69=TIME(8,30,0),コード表!$B$82,IF($AG69=TIME(9,0,0),コード表!$B$83,IF($AG69=TIME(9,30,0),コード表!$B$84,IF($AG69=TIME(10,0,0),コード表!$B$85,IF($AG69=TIME(10,30,0),コード表!$B$86,IF($AG69=TIME(11,0,0),コード表!$B$87,IF($AG69=TIME(11,30,0),コード表!$B$88,IF($AG69=TIME(12,0,0),コード表!$B$89,IF($AG69=TIME(12,30,0),コード表!$B$90,IF($AG69=TIME(13,0,0),コード表!$B$91,IF($AG69=TIME(13,30,0),コード表!$B$92,IF($AG69=TIME(14,0,0),コード表!$B$93,IF($AG69=TIME(14,30,0),コード表!$B$94,IF($AG69=TIME(15,0,0),コード表!$B$95,IF($AG69=TIME(15,30,0),コード表!$B$96,IF($AG69=TIME(16,0,0),コード表!$B$97,IF($AG69=TIME(16,30,0),コード表!$B$98,IF($AG69=TIME(17,0,0),コード表!$B$99,IF($AG69=TIME(17,30,0),コード表!$B$100,IF($AG69=TIME(18,0,0),コード表!$B$101))))))))))))))))))))))))))))))))))</f>
        <v/>
      </c>
      <c r="BM69" s="407" t="str">
        <f t="shared" ref="BM69" si="223">IF(SUMIFS($BA$13:$BA$74,$AT$13:$AT$74,BF69)&gt;0,"〇","")</f>
        <v/>
      </c>
      <c r="BN69" s="407" t="str">
        <f>IF(BM69="","",IF($AG69=TIME(2,0,0),コード表!$B$102,IF($AG69=TIME(2,30,0),コード表!$B$103,IF($AG69=TIME(3,0,0),コード表!$B$104,IF($AG69=TIME(3,30,0),コード表!$B$105,IF($AG69=TIME(4,0,0),コード表!$B$106,IF($AG69=TIME(4,30,0),コード表!$B$107,IF($AG69=TIME(5,0,0),コード表!$B$108,IF($AG69=TIME(5,30,0),コード表!$B$109,IF($AG69=TIME(6,0,0),コード表!$B$110,IF($AG69=TIME(6,30,0),コード表!$B$111,IF($AG69=TIME(7,0,0),コード表!$B$112,IF($AG69=TIME(7,30,0),コード表!$B$113,IF($AG69=TIME(8,0,0),コード表!$B$114,IF($AG69=TIME(8,30,0),コード表!$B$115,IF($AG69=TIME(9,0,0),コード表!$B$116,IF($AG69=TIME(9,30,0),コード表!$B$117,IF($AG69=TIME(10,0,0),コード表!$B$118,IF($AG69=TIME(10,30,0),コード表!$B$119,IF($AG69=TIME(11,0,0),コード表!$B$120,IF($AG69=TIME(11,30,0),コード表!$B$121,IF($AG69=TIME(12,0,0),コード表!$B$122,IF($AG69=TIME(12,30,0),コード表!$B$123,IF($AG69=TIME(13,0,0),コード表!$B$124,IF($AG69=TIME(13,30,0),コード表!$B$125,IF($AG69=TIME(14,0,0),コード表!$B$126,IF($AG69=TIME(14,30,0),コード表!$B$127,IF($AG69=TIME(15,0,0),コード表!$B$128,IF($AG69=TIME(15,30,0),コード表!$B$129,IF($AG69=TIME(16,0,0),コード表!$B$130,IF($AG69=TIME(16,30,0),コード表!$B$131,IF($AG69=TIME(17,0,0),コード表!$B$132,IF($AG69=TIME(17,30,0),コード表!$B$133,IF($AG69=TIME(18,0,0),コード表!$B$134))))))))))))))))))))))))))))))))))</f>
        <v/>
      </c>
      <c r="BO69" s="408" t="str">
        <f t="shared" ref="BO69" si="224">IF(SUMIF($AT$13:$AT$74,BF69,$BB$13:$BB$74)=0,"",SUMIF($AT$13:$AT$74,BF69,$BB$13:$BB$74))</f>
        <v/>
      </c>
      <c r="BP69" s="419" t="str">
        <f t="shared" ref="BP69" si="225">IF(AND(BH69="",BJ69="",BL69="",BN69="",BO69=""),"",MAX(BH69+BJ69,BH69+BL69,BH69+BN69))</f>
        <v/>
      </c>
      <c r="BQ69" s="536" t="str">
        <f t="shared" si="29"/>
        <v/>
      </c>
    </row>
    <row r="70" spans="1:69" s="5" customFormat="1" ht="17.649999999999999" customHeight="1" thickTop="1" thickBot="1">
      <c r="A70" s="12"/>
      <c r="B70" s="23"/>
      <c r="C70" s="288"/>
      <c r="D70" s="289"/>
      <c r="E70" s="292"/>
      <c r="F70" s="293"/>
      <c r="G70" s="296"/>
      <c r="H70" s="297"/>
      <c r="I70" s="299"/>
      <c r="J70" s="301"/>
      <c r="K70" s="297"/>
      <c r="L70" s="301"/>
      <c r="M70" s="297"/>
      <c r="N70" s="299"/>
      <c r="O70" s="417"/>
      <c r="P70" s="418"/>
      <c r="Q70" s="394"/>
      <c r="R70" s="395"/>
      <c r="S70" s="378"/>
      <c r="T70" s="379"/>
      <c r="U70" s="382"/>
      <c r="V70" s="383"/>
      <c r="W70" s="382"/>
      <c r="X70" s="383"/>
      <c r="Y70" s="382"/>
      <c r="Z70" s="398"/>
      <c r="AA70" s="402"/>
      <c r="AB70" s="403"/>
      <c r="AC70" s="404"/>
      <c r="AD70" s="127"/>
      <c r="AE70" s="430"/>
      <c r="AF70" s="432"/>
      <c r="AG70" s="387"/>
      <c r="AH70" s="388"/>
      <c r="AI70" s="388"/>
      <c r="AJ70" s="389"/>
      <c r="AK70" s="374"/>
      <c r="AL70" s="374"/>
      <c r="AM70" s="374"/>
      <c r="AN70" s="374"/>
      <c r="AO70" s="375"/>
      <c r="AP70" s="128"/>
      <c r="AQ70" s="129"/>
      <c r="AR70" s="128"/>
      <c r="AT70" s="390"/>
      <c r="AU70" s="391"/>
      <c r="AV70" s="391"/>
      <c r="AW70" s="421"/>
      <c r="AX70" s="420"/>
      <c r="AY70" s="420"/>
      <c r="AZ70" s="420"/>
      <c r="BA70" s="407"/>
      <c r="BB70" s="408"/>
      <c r="BF70" s="410"/>
      <c r="BG70" s="411"/>
      <c r="BH70" s="419"/>
      <c r="BI70" s="420"/>
      <c r="BJ70" s="420"/>
      <c r="BK70" s="420"/>
      <c r="BL70" s="420"/>
      <c r="BM70" s="407"/>
      <c r="BN70" s="407"/>
      <c r="BO70" s="408"/>
      <c r="BP70" s="419"/>
      <c r="BQ70" s="536"/>
    </row>
    <row r="71" spans="1:69" s="5" customFormat="1" ht="17.850000000000001" customHeight="1" thickTop="1" thickBot="1">
      <c r="A71" s="12"/>
      <c r="B71" s="23"/>
      <c r="C71" s="288"/>
      <c r="D71" s="289"/>
      <c r="E71" s="290" t="str">
        <f>IF(C71="","",TEXT(AT71,"aaa"))</f>
        <v/>
      </c>
      <c r="F71" s="291"/>
      <c r="G71" s="445"/>
      <c r="H71" s="414"/>
      <c r="I71" s="412" t="s">
        <v>122</v>
      </c>
      <c r="J71" s="413"/>
      <c r="K71" s="414"/>
      <c r="L71" s="413"/>
      <c r="M71" s="414"/>
      <c r="N71" s="412" t="s">
        <v>122</v>
      </c>
      <c r="O71" s="415"/>
      <c r="P71" s="416"/>
      <c r="Q71" s="392" t="str">
        <f>IF(G71="","",IF(AW71&lt;TIME(2,0,0),TIME(2,0,0),IF(MINUTE(AW71)&lt;30,TIME(HOUR(AW71),30,0),TIME(HOUR(AW71)+1,0,0))))</f>
        <v/>
      </c>
      <c r="R71" s="393"/>
      <c r="S71" s="442"/>
      <c r="T71" s="443"/>
      <c r="U71" s="396"/>
      <c r="V71" s="444"/>
      <c r="W71" s="380"/>
      <c r="X71" s="381"/>
      <c r="Y71" s="396"/>
      <c r="Z71" s="397"/>
      <c r="AA71" s="399"/>
      <c r="AB71" s="400"/>
      <c r="AC71" s="401"/>
      <c r="AD71" s="127"/>
      <c r="AE71" s="429">
        <v>30</v>
      </c>
      <c r="AF71" s="431" t="str">
        <f t="shared" ca="1" si="12"/>
        <v>水</v>
      </c>
      <c r="AG71" s="384" t="str">
        <f t="shared" ref="AG71" si="226">IF(BG71=0,"",IF(BG71&lt;TIME(2,0,0),TIME(2,0,0),IF(MINUTE(BG71)&lt;30,TIME(HOUR(BG71),30,0),TIME(HOUR(BG71)+1,0,0))))</f>
        <v/>
      </c>
      <c r="AH71" s="385"/>
      <c r="AI71" s="385"/>
      <c r="AJ71" s="386"/>
      <c r="AK71" s="372" t="str">
        <f t="shared" ref="AK71" si="227">IF(AND(BH71="",BJ71="",BL71="",BN71="",BO71=""),"",MAX(BH71+BJ71+BO71,BH71+BL71+BO71,BH71+BN71+BO71))</f>
        <v/>
      </c>
      <c r="AL71" s="372"/>
      <c r="AM71" s="372"/>
      <c r="AN71" s="372"/>
      <c r="AO71" s="373"/>
      <c r="AP71" s="128"/>
      <c r="AQ71" s="129"/>
      <c r="AR71" s="128"/>
      <c r="AT71" s="390" t="e">
        <f>DATE(請求書!$K$29,請求書!$Q$29,'実績記録 '!C71)</f>
        <v>#NUM!</v>
      </c>
      <c r="AU71" s="391">
        <f>TIME(G71,J71,0)</f>
        <v>0</v>
      </c>
      <c r="AV71" s="391">
        <f>TIME(L71,O71,0)</f>
        <v>0</v>
      </c>
      <c r="AW71" s="421">
        <f t="shared" ref="AW71" si="228">AV71-AU71</f>
        <v>0</v>
      </c>
      <c r="AX71" s="420" t="str">
        <f>IF($Q71=TIME(2,0,0),コード表!$B$3,IF($Q71=TIME(2,30,0),コード表!$B$4,IF($Q71=TIME(3,0,0),コード表!$B$5,IF($Q71=TIME(3,30,0),コード表!$B$6,IF($Q71=TIME(4,0,0),コード表!$B$7,IF($Q71=TIME(4,30,0),コード表!$B$8,IF($Q71=TIME(5,0,0),コード表!$B$9,IF($Q71=TIME(5,30,0),コード表!$B$10,IF($Q71=TIME(6,0,0),コード表!$B$11,IF($Q71=TIME(6,30,0),コード表!$B$12,IF($Q71=TIME(7,0,0),コード表!$B$13,IF($Q71=TIME(7,30,0),コード表!$B$14,IF($Q71=TIME(8,0,0),コード表!$B$15,IF($Q71=TIME(8,30,0),コード表!$B$16,IF($Q71=TIME(9,0,0),コード表!$B$17,IF($Q71=TIME(9,30,0),コード表!$B$18,IF($Q71=TIME(10,0,0),コード表!$B$19,IF($Q71=TIME(10,30,0),コード表!$B$20,IF($Q71=TIME(11,0,0),コード表!$B$21,IF($Q71=TIME(11,30,0),コード表!$B$22,IF($Q71=TIME(12,0,0),コード表!$B$23,IF($Q71=TIME(12,30,0),コード表!$B$24,IF($Q71=TIME(13,0,0),コード表!$B$25,IF($Q71=TIME(13,30,0),コード表!$B$26,IF($Q71=TIME(14,0,0),コード表!$B$27,IF($Q71=TIME(14,30,0),コード表!$B$28,IF($Q71=TIME(15,0,0),コード表!$B$29,IF($Q71=TIME(15,30,0),コード表!$B$30,IF($Q71=TIME(16,0,0),コード表!$B$31,IF($Q71=TIME(16,30,0),コード表!$B$32,IF($Q71=TIME(17,0,0),コード表!$B$33,IF($Q71=TIME(17,30,0),コード表!$B$34,IF($Q71=TIME(18,0,0),コード表!$B$35,"")))))))))))))))))))))))))))))))))</f>
        <v/>
      </c>
      <c r="AY71" s="420" t="str">
        <f>IF(S71="","",IF($Q71=TIME(2,0,0),コード表!$B$36,IF($Q71=TIME(2,30,0),コード表!$B$37,IF($Q71=TIME(3,0,0),コード表!$B$38,IF($Q71=TIME(3,30,0),コード表!$B$39,IF($Q71=TIME(4,0,0),コード表!$B$40,IF($Q71=TIME(4,30,0),コード表!$B$41,IF($Q71=TIME(5,0,0),コード表!$B$42,IF($Q71=TIME(5,30,0),コード表!$B$43,IF($Q71=TIME(6,0,0),コード表!$B$44,IF($Q71=TIME(6,30,0),コード表!$B$45,IF($Q71=TIME(7,0,0),コード表!$B$46,IF($Q71=TIME(7,30,0),コード表!$B$47,IF($Q71=TIME(8,0,0),コード表!$B$48,IF($Q71=TIME(8,30,0),コード表!$B$49,IF($Q71=TIME(9,0,0),コード表!$B$50,IF($Q71=TIME(9,30,0),コード表!$B$51,IF($Q71=TIME(10,0,0),コード表!$B$52,IF($Q71=TIME(10,30,0),コード表!$B$53,IF($Q71=TIME(11,0,0),コード表!$B$54,IF($Q71=TIME(11,30,0),コード表!$B$55,IF($Q71=TIME(12,0,0),コード表!$B$56,IF($Q71=TIME(12,30,0),コード表!$B$57,IF($Q71=TIME(13,0,0),コード表!$B$58,IF($Q71=TIME(13,30,0),コード表!$B$59,IF($Q71=TIME(14,0,0),コード表!$B$60,IF($Q71=TIME(14,30,0),コード表!$B$61,IF($Q71=TIME(15,0,0),コード表!$B$62,IF($Q71=TIME(15,30,0),コード表!$B$63,IF($Q71=TIME(16,0,0),コード表!$B$64,IF($Q71=TIME(16,30,0),コード表!$B$65,IF($Q71=TIME(17,0,0),コード表!$B$66,IF($Q71=TIME(17,30,0),コード表!$B$67,IF($Q71=TIME(18,0,0),コード表!$B$68))))))))))))))))))))))))))))))))))</f>
        <v/>
      </c>
      <c r="AZ71" s="420" t="str">
        <f>IF(U71="","",IF($Q71=TIME(2,0,0),コード表!$B$69,IF($Q71=TIME(2,30,0),コード表!$B$70,IF($Q71=TIME(3,0,0),コード表!$B$71,IF($Q71=TIME(3,30,0),コード表!$B$72,IF($Q71=TIME(4,0,0),コード表!$B$73,IF($Q71=TIME(4,30,0),コード表!$B$74,IF($Q71=TIME(5,0,0),コード表!$B$75,IF($Q71=TIME(5,30,0),コード表!$B$76,IF($Q71=TIME(6,0,0),コード表!$B$77,IF($Q71=TIME(6,30,0),コード表!$B$78,IF($Q71=TIME(7,0,0),コード表!$B$79,IF($Q71=TIME(7,30,0),コード表!$B$80,IF($Q71=TIME(8,0,0),コード表!$B$81,IF($Q71=TIME(8,30,0),コード表!$B$82,IF($Q71=TIME(9,0,0),コード表!$B$83,IF($Q71=TIME(9,30,0),コード表!$B$84,IF($Q71=TIME(10,0,0),コード表!$B$85,IF($Q71=TIME(10,30,0),コード表!$B$86,IF($Q71=TIME(11,0,0),コード表!$B$87,IF($Q71=TIME(11,30,0),コード表!$B$88,IF($Q71=TIME(12,0,0),コード表!$B$89,IF($Q71=TIME(12,30,0),コード表!$B$90,IF($Q71=TIME(13,0,0),コード表!$B$91,IF($Q71=TIME(13,30,0),コード表!$B$92,IF($Q71=TIME(14,0,0),コード表!$B$93,IF($Q71=TIME(14,30,0),コード表!$B$94,IF($Q71=TIME(15,0,0),コード表!$B$95,IF($Q71=TIME(15,30,0),コード表!$B$96,IF($Q71=TIME(16,0,0),コード表!$B$97,IF($Q71=TIME(16,30,0),コード表!$B$98,IF($Q71=TIME(17,0,0),コード表!$B$99,IF($Q71=TIME(17,30,0),コード表!$B$100,IF($Q71=TIME(18,0,0),コード表!$B$101))))))))))))))))))))))))))))))))))</f>
        <v/>
      </c>
      <c r="BA71" s="407" t="str">
        <f>IF(W71="","",IF($Q71=TIME(2,0,0),コード表!$B$102,IF($Q71=TIME(2,30,0),コード表!$B$103,IF($Q71=TIME(3,0,0),コード表!$B$104,IF($Q71=TIME(3,30,0),コード表!$B$105,IF($Q71=TIME(4,0,0),コード表!$B$106,IF($Q71=TIME(4,30,0),コード表!$B$107,IF($Q71=TIME(5,0,0),コード表!$B$108,IF($Q71=TIME(5,30,0),コード表!$B$109,IF($Q71=TIME(6,0,0),コード表!$B$110,IF($Q71=TIME(6,30,0),コード表!$B$111,IF($Q71=TIME(7,0,0),コード表!$B$112,IF($Q71=TIME(7,30,0),コード表!$B$113,IF($Q71=TIME(8,0,0),コード表!$B$114,IF($Q71=TIME(8,30,0),コード表!$B$115,IF($Q71=TIME(9,0,0),コード表!$B$116,IF($Q71=TIME(9,30,0),コード表!$B$117,IF($Q71=TIME(10,0,0),コード表!$B$118,IF($Q71=TIME(10,30,0),コード表!$B$119,IF($Q71=TIME(11,0,0),コード表!$B$120,IF($Q71=TIME(11,30,0),コード表!$B$121,IF($Q71=TIME(12,0,0),コード表!$B$122,IF($Q71=TIME(12,30,0),コード表!$B$123,IF($Q71=TIME(13,0,0),コード表!$B$124,IF($Q71=TIME(13,30,0),コード表!$B$125,IF($Q71=TIME(14,0,0),コード表!$B$126,IF($Q71=TIME(14,30,0),コード表!$B$127,IF($Q71=TIME(15,0,0),コード表!$B$128,IF($Q71=TIME(15,30,0),コード表!$B$129,IF($Q71=TIME(16,0,0),コード表!$B$130,IF($Q71=TIME(16,30,0),コード表!$B$131,IF($Q71=TIME(17,0,0),コード表!$B$132,IF($Q71=TIME(17,30,0),コード表!$B$133,IF($Q71=TIME(18,0,0),コード表!$B$134))))))))))))))))))))))))))))))))))</f>
        <v/>
      </c>
      <c r="BB71" s="408" t="str">
        <f>IF(Y71="","",Y71*コード表!$B$135)</f>
        <v/>
      </c>
      <c r="BF71" s="410">
        <f>DATE(請求書!$K$29,請求書!$Q$29,'実績記録 '!AE71)</f>
        <v>45868</v>
      </c>
      <c r="BG71" s="411">
        <f t="shared" si="161"/>
        <v>0</v>
      </c>
      <c r="BH71" s="419" t="str">
        <f>IF($AG71=TIME(2,0,0),コード表!$B$3,IF($AG71=TIME(2,30,0),コード表!$B$4,IF($AG71=TIME(3,0,0),コード表!$B$5,IF($AG71=TIME(3,30,0),コード表!$B$6,IF($AG71=TIME(4,0,0),コード表!$B$7,IF($AG71=TIME(4,30,0),コード表!$B$8,IF($AG71=TIME(5,0,0),コード表!$B$9,IF($AG71=TIME(5,30,0),コード表!$B$10,IF($AG71=TIME(6,0,0),コード表!$B$11,IF($AG71=TIME(6,30,0),コード表!$B$12,IF($AG71=TIME(7,0,0),コード表!$B$13,IF($AG71=TIME(7,30,0),コード表!$B$14,IF($AG71=TIME(8,0,0),コード表!$B$15,IF($AG71=TIME(8,30,0),コード表!$B$16,IF($AG71=TIME(9,0,0),コード表!$B$17,IF($AG71=TIME(9,30,0),コード表!$B$18,IF($AG71=TIME(10,0,0),コード表!$B$19,IF($AG71=TIME(10,30,0),コード表!$B$20,IF($AG71=TIME(11,0,0),コード表!$B$21,IF($AG71=TIME(11,30,0),コード表!$B$22,IF($AG71=TIME(12,0,0),コード表!$B$23,IF($AG71=TIME(12,30,0),コード表!$B$24,IF($AG71=TIME(13,0,0),コード表!$B$25,IF($AG71=TIME(13,30,0),コード表!$B$26,IF($AG71=TIME(14,0,0),コード表!$B$27,IF($AG71=TIME(14,30,0),コード表!$B$28,IF($AG71=TIME(15,0,0),コード表!$B$29,IF($AG71=TIME(15,30,0),コード表!$B$30,IF($AG71=TIME(16,0,0),コード表!$B$31,IF($AG71=TIME(16,30,0),コード表!$B$32,IF($AG71=TIME(17,0,0),コード表!$B$33,IF($AG71=TIME(17,30,0),コード表!$B$34,IF($AG71=TIME(18,0,0),コード表!$B$35,"")))))))))))))))))))))))))))))))))</f>
        <v/>
      </c>
      <c r="BI71" s="420" t="str">
        <f t="shared" si="34"/>
        <v/>
      </c>
      <c r="BJ71" s="420" t="str">
        <f>IF(BI71="","",IF($AG71=TIME(2,0,0),コード表!$B$36,IF($AG71=TIME(2,30,0),コード表!$B$37,IF($AG71=TIME(3,0,0),コード表!$B$38,IF($AG71=TIME(3,30,0),コード表!$B$39,IF($AG71=TIME(4,0,0),コード表!$B$40,IF($AG71=TIME(4,30,0),コード表!$B$41,IF($AG71=TIME(5,0,0),コード表!$B$42,IF($AG71=TIME(5,30,0),コード表!$B$43,IF($AG71=TIME(6,0,0),コード表!$B$44,IF($AG71=TIME(6,30,0),コード表!$B$45,IF($AG71=TIME(7,0,0),コード表!$B$46,IF($AG71=TIME(7,30,0),コード表!$B$47,IF($AG71=TIME(8,0,0),コード表!$B$48,IF($AG71=TIME(8,30,0),コード表!$B$49,IF($AG71=TIME(9,0,0),コード表!$B$50,IF($AG71=TIME(9,30,0),コード表!$B$51,IF($AG71=TIME(10,0,0),コード表!$B$52,IF($AG71=TIME(10,30,0),コード表!$B$53,IF($AG71=TIME(11,0,0),コード表!$B$54,IF($AG71=TIME(11,30,0),コード表!$B$55,IF($AG71=TIME(12,0,0),コード表!$B$56,IF($AG71=TIME(12,30,0),コード表!$B$57,IF($AG71=TIME(13,0,0),コード表!$B$58,IF($AG71=TIME(13,30,0),コード表!$B$59,IF($AG71=TIME(14,0,0),コード表!$B$60,IF($AG71=TIME(14,30,0),コード表!$B$61,IF($AG71=TIME(15,0,0),コード表!$B$62,IF($AG71=TIME(15,30,0),コード表!$B$63,IF($AG71=TIME(16,0,0),コード表!$B$64,IF($AG71=TIME(16,30,0),コード表!$B$65,IF($AG71=TIME(17,0,0),コード表!$B$66,IF($AG71=TIME(17,30,0),コード表!$B$67,IF($AG71=TIME(18,0,0),コード表!$B$68))))))))))))))))))))))))))))))))))</f>
        <v/>
      </c>
      <c r="BK71" s="420" t="str">
        <f t="shared" ref="BK71" si="229">IF(SUMIFS($AZ$13:$AZ$74,$AT$13:$AT$74,BF71)&gt;0,"〇","")</f>
        <v/>
      </c>
      <c r="BL71" s="420" t="str">
        <f>IF(BK71="","",IF($AG71=TIME(2,0,0),コード表!$B$69,IF($AG71=TIME(2,30,0),コード表!$B$70,IF($AG71=TIME(3,0,0),コード表!$B$71,IF($AG71=TIME(3,30,0),コード表!$B$72,IF($AG71=TIME(4,0,0),コード表!$B$73,IF($AG71=TIME(4,30,0),コード表!$B$74,IF($AG71=TIME(5,0,0),コード表!$B$75,IF($AG71=TIME(5,30,0),コード表!$B$76,IF($AG71=TIME(6,0,0),コード表!$B$77,IF($AG71=TIME(6,30,0),コード表!$B$78,IF($AG71=TIME(7,0,0),コード表!$B$79,IF($AG71=TIME(7,30,0),コード表!$B$80,IF($AG71=TIME(8,0,0),コード表!$B$81,IF($AG71=TIME(8,30,0),コード表!$B$82,IF($AG71=TIME(9,0,0),コード表!$B$83,IF($AG71=TIME(9,30,0),コード表!$B$84,IF($AG71=TIME(10,0,0),コード表!$B$85,IF($AG71=TIME(10,30,0),コード表!$B$86,IF($AG71=TIME(11,0,0),コード表!$B$87,IF($AG71=TIME(11,30,0),コード表!$B$88,IF($AG71=TIME(12,0,0),コード表!$B$89,IF($AG71=TIME(12,30,0),コード表!$B$90,IF($AG71=TIME(13,0,0),コード表!$B$91,IF($AG71=TIME(13,30,0),コード表!$B$92,IF($AG71=TIME(14,0,0),コード表!$B$93,IF($AG71=TIME(14,30,0),コード表!$B$94,IF($AG71=TIME(15,0,0),コード表!$B$95,IF($AG71=TIME(15,30,0),コード表!$B$96,IF($AG71=TIME(16,0,0),コード表!$B$97,IF($AG71=TIME(16,30,0),コード表!$B$98,IF($AG71=TIME(17,0,0),コード表!$B$99,IF($AG71=TIME(17,30,0),コード表!$B$100,IF($AG71=TIME(18,0,0),コード表!$B$101))))))))))))))))))))))))))))))))))</f>
        <v/>
      </c>
      <c r="BM71" s="407" t="str">
        <f t="shared" ref="BM71" si="230">IF(SUMIFS($BA$13:$BA$74,$AT$13:$AT$74,BF71)&gt;0,"〇","")</f>
        <v/>
      </c>
      <c r="BN71" s="407" t="str">
        <f>IF(BM71="","",IF($AG71=TIME(2,0,0),コード表!$B$102,IF($AG71=TIME(2,30,0),コード表!$B$103,IF($AG71=TIME(3,0,0),コード表!$B$104,IF($AG71=TIME(3,30,0),コード表!$B$105,IF($AG71=TIME(4,0,0),コード表!$B$106,IF($AG71=TIME(4,30,0),コード表!$B$107,IF($AG71=TIME(5,0,0),コード表!$B$108,IF($AG71=TIME(5,30,0),コード表!$B$109,IF($AG71=TIME(6,0,0),コード表!$B$110,IF($AG71=TIME(6,30,0),コード表!$B$111,IF($AG71=TIME(7,0,0),コード表!$B$112,IF($AG71=TIME(7,30,0),コード表!$B$113,IF($AG71=TIME(8,0,0),コード表!$B$114,IF($AG71=TIME(8,30,0),コード表!$B$115,IF($AG71=TIME(9,0,0),コード表!$B$116,IF($AG71=TIME(9,30,0),コード表!$B$117,IF($AG71=TIME(10,0,0),コード表!$B$118,IF($AG71=TIME(10,30,0),コード表!$B$119,IF($AG71=TIME(11,0,0),コード表!$B$120,IF($AG71=TIME(11,30,0),コード表!$B$121,IF($AG71=TIME(12,0,0),コード表!$B$122,IF($AG71=TIME(12,30,0),コード表!$B$123,IF($AG71=TIME(13,0,0),コード表!$B$124,IF($AG71=TIME(13,30,0),コード表!$B$125,IF($AG71=TIME(14,0,0),コード表!$B$126,IF($AG71=TIME(14,30,0),コード表!$B$127,IF($AG71=TIME(15,0,0),コード表!$B$128,IF($AG71=TIME(15,30,0),コード表!$B$129,IF($AG71=TIME(16,0,0),コード表!$B$130,IF($AG71=TIME(16,30,0),コード表!$B$131,IF($AG71=TIME(17,0,0),コード表!$B$132,IF($AG71=TIME(17,30,0),コード表!$B$133,IF($AG71=TIME(18,0,0),コード表!$B$134))))))))))))))))))))))))))))))))))</f>
        <v/>
      </c>
      <c r="BO71" s="408" t="str">
        <f t="shared" ref="BO71" si="231">IF(SUMIF($AT$13:$AT$74,BF71,$BB$13:$BB$74)=0,"",SUMIF($AT$13:$AT$74,BF71,$BB$13:$BB$74))</f>
        <v/>
      </c>
      <c r="BP71" s="419" t="str">
        <f t="shared" ref="BP71" si="232">IF(AND(BH71="",BJ71="",BL71="",BN71="",BO71=""),"",MAX(BH71+BJ71,BH71+BL71,BH71+BN71))</f>
        <v/>
      </c>
      <c r="BQ71" s="536" t="str">
        <f t="shared" si="29"/>
        <v/>
      </c>
    </row>
    <row r="72" spans="1:69" s="5" customFormat="1" ht="17.649999999999999" customHeight="1" thickTop="1" thickBot="1">
      <c r="A72" s="12"/>
      <c r="B72" s="23"/>
      <c r="C72" s="288"/>
      <c r="D72" s="289"/>
      <c r="E72" s="292"/>
      <c r="F72" s="293"/>
      <c r="G72" s="296"/>
      <c r="H72" s="297"/>
      <c r="I72" s="299"/>
      <c r="J72" s="301"/>
      <c r="K72" s="297"/>
      <c r="L72" s="301"/>
      <c r="M72" s="297"/>
      <c r="N72" s="299"/>
      <c r="O72" s="417"/>
      <c r="P72" s="418"/>
      <c r="Q72" s="394"/>
      <c r="R72" s="395"/>
      <c r="S72" s="378"/>
      <c r="T72" s="379"/>
      <c r="U72" s="382"/>
      <c r="V72" s="383"/>
      <c r="W72" s="382"/>
      <c r="X72" s="383"/>
      <c r="Y72" s="382"/>
      <c r="Z72" s="398"/>
      <c r="AA72" s="402"/>
      <c r="AB72" s="403"/>
      <c r="AC72" s="404"/>
      <c r="AD72" s="127"/>
      <c r="AE72" s="430"/>
      <c r="AF72" s="432"/>
      <c r="AG72" s="387"/>
      <c r="AH72" s="388"/>
      <c r="AI72" s="388"/>
      <c r="AJ72" s="389"/>
      <c r="AK72" s="374"/>
      <c r="AL72" s="374"/>
      <c r="AM72" s="374"/>
      <c r="AN72" s="374"/>
      <c r="AO72" s="375"/>
      <c r="AP72" s="128"/>
      <c r="AQ72" s="129"/>
      <c r="AR72" s="128"/>
      <c r="AT72" s="390"/>
      <c r="AU72" s="391"/>
      <c r="AV72" s="391"/>
      <c r="AW72" s="421"/>
      <c r="AX72" s="420"/>
      <c r="AY72" s="420"/>
      <c r="AZ72" s="420"/>
      <c r="BA72" s="407"/>
      <c r="BB72" s="408"/>
      <c r="BF72" s="410"/>
      <c r="BG72" s="411"/>
      <c r="BH72" s="419"/>
      <c r="BI72" s="420"/>
      <c r="BJ72" s="420"/>
      <c r="BK72" s="420"/>
      <c r="BL72" s="420"/>
      <c r="BM72" s="407"/>
      <c r="BN72" s="407"/>
      <c r="BO72" s="408"/>
      <c r="BP72" s="419"/>
      <c r="BQ72" s="536"/>
    </row>
    <row r="73" spans="1:69" s="5" customFormat="1" ht="17.649999999999999" customHeight="1" thickTop="1" thickBot="1">
      <c r="A73" s="12"/>
      <c r="B73" s="23"/>
      <c r="C73" s="464"/>
      <c r="D73" s="465"/>
      <c r="E73" s="292" t="str">
        <f>IF(C73="","",TEXT(AT73,"aaa"))</f>
        <v/>
      </c>
      <c r="F73" s="293"/>
      <c r="G73" s="470"/>
      <c r="H73" s="441"/>
      <c r="I73" s="299" t="s">
        <v>122</v>
      </c>
      <c r="J73" s="440"/>
      <c r="K73" s="441"/>
      <c r="L73" s="440"/>
      <c r="M73" s="441"/>
      <c r="N73" s="299" t="s">
        <v>122</v>
      </c>
      <c r="O73" s="454"/>
      <c r="P73" s="455"/>
      <c r="Q73" s="392" t="str">
        <f>IF(G73="","",IF(AW73&lt;TIME(2,0,0),TIME(2,0,0),IF(MINUTE(AW73)&lt;30,TIME(HOUR(AW73),30,0),TIME(HOUR(AW73)+1,0,0))))</f>
        <v/>
      </c>
      <c r="R73" s="393"/>
      <c r="S73" s="442"/>
      <c r="T73" s="443"/>
      <c r="U73" s="396"/>
      <c r="V73" s="444"/>
      <c r="W73" s="396"/>
      <c r="X73" s="444"/>
      <c r="Y73" s="396"/>
      <c r="Z73" s="397"/>
      <c r="AA73" s="399"/>
      <c r="AB73" s="400"/>
      <c r="AC73" s="401"/>
      <c r="AD73" s="127"/>
      <c r="AE73" s="488">
        <v>31</v>
      </c>
      <c r="AF73" s="446" t="str">
        <f t="shared" ca="1" si="12"/>
        <v>木</v>
      </c>
      <c r="AG73" s="384" t="str">
        <f t="shared" ref="AG73" si="233">IF(BG73=0,"",IF(BG73&lt;TIME(2,0,0),TIME(2,0,0),IF(MINUTE(BG73)&lt;30,TIME(HOUR(BG73),30,0),TIME(HOUR(BG73)+1,0,0))))</f>
        <v/>
      </c>
      <c r="AH73" s="385"/>
      <c r="AI73" s="385"/>
      <c r="AJ73" s="386"/>
      <c r="AK73" s="372" t="str">
        <f>IF(AND(BH73="",BJ73="",BL73="",BN73="",BO73=""),"",MAX(BH73+BJ73+BO73,BH73+BL73+BO73,BH73+BN73+BO73))</f>
        <v/>
      </c>
      <c r="AL73" s="372"/>
      <c r="AM73" s="372"/>
      <c r="AN73" s="372"/>
      <c r="AO73" s="373"/>
      <c r="AP73" s="128"/>
      <c r="AQ73" s="129"/>
      <c r="AR73" s="128"/>
      <c r="AT73" s="390" t="e">
        <f>DATE(請求書!$K$29,請求書!$Q$29,'実績記録 '!C73)</f>
        <v>#NUM!</v>
      </c>
      <c r="AU73" s="391">
        <f>TIME(G73,J73,0)</f>
        <v>0</v>
      </c>
      <c r="AV73" s="391">
        <f>TIME(L73,O73,0)</f>
        <v>0</v>
      </c>
      <c r="AW73" s="421">
        <f>AV73-AU73</f>
        <v>0</v>
      </c>
      <c r="AX73" s="420" t="str">
        <f>IF($Q73=TIME(2,0,0),コード表!$B$3,IF($Q73=TIME(2,30,0),コード表!$B$4,IF($Q73=TIME(3,0,0),コード表!$B$5,IF($Q73=TIME(3,30,0),コード表!$B$6,IF($Q73=TIME(4,0,0),コード表!$B$7,IF($Q73=TIME(4,30,0),コード表!$B$8,IF($Q73=TIME(5,0,0),コード表!$B$9,IF($Q73=TIME(5,30,0),コード表!$B$10,IF($Q73=TIME(6,0,0),コード表!$B$11,IF($Q73=TIME(6,30,0),コード表!$B$12,IF($Q73=TIME(7,0,0),コード表!$B$13,IF($Q73=TIME(7,30,0),コード表!$B$14,IF($Q73=TIME(8,0,0),コード表!$B$15,IF($Q73=TIME(8,30,0),コード表!$B$16,IF($Q73=TIME(9,0,0),コード表!$B$17,IF($Q73=TIME(9,30,0),コード表!$B$18,IF($Q73=TIME(10,0,0),コード表!$B$19,IF($Q73=TIME(10,30,0),コード表!$B$20,IF($Q73=TIME(11,0,0),コード表!$B$21,IF($Q73=TIME(11,30,0),コード表!$B$22,IF($Q73=TIME(12,0,0),コード表!$B$23,IF($Q73=TIME(12,30,0),コード表!$B$24,IF($Q73=TIME(13,0,0),コード表!$B$25,IF($Q73=TIME(13,30,0),コード表!$B$26,IF($Q73=TIME(14,0,0),コード表!$B$27,IF($Q73=TIME(14,30,0),コード表!$B$28,IF($Q73=TIME(15,0,0),コード表!$B$29,IF($Q73=TIME(15,30,0),コード表!$B$30,IF($Q73=TIME(16,0,0),コード表!$B$31,IF($Q73=TIME(16,30,0),コード表!$B$32,IF($Q73=TIME(17,0,0),コード表!$B$33,IF($Q73=TIME(17,30,0),コード表!$B$34,IF($Q73=TIME(18,0,0),コード表!$B$35,"")))))))))))))))))))))))))))))))))</f>
        <v/>
      </c>
      <c r="AY73" s="420" t="str">
        <f>IF(S73="","",IF($Q73=TIME(2,0,0),コード表!$B$36,IF($Q73=TIME(2,30,0),コード表!$B$37,IF($Q73=TIME(3,0,0),コード表!$B$38,IF($Q73=TIME(3,30,0),コード表!$B$39,IF($Q73=TIME(4,0,0),コード表!$B$40,IF($Q73=TIME(4,30,0),コード表!$B$41,IF($Q73=TIME(5,0,0),コード表!$B$42,IF($Q73=TIME(5,30,0),コード表!$B$43,IF($Q73=TIME(6,0,0),コード表!$B$44,IF($Q73=TIME(6,30,0),コード表!$B$45,IF($Q73=TIME(7,0,0),コード表!$B$46,IF($Q73=TIME(7,30,0),コード表!$B$47,IF($Q73=TIME(8,0,0),コード表!$B$48,IF($Q73=TIME(8,30,0),コード表!$B$49,IF($Q73=TIME(9,0,0),コード表!$B$50,IF($Q73=TIME(9,30,0),コード表!$B$51,IF($Q73=TIME(10,0,0),コード表!$B$52,IF($Q73=TIME(10,30,0),コード表!$B$53,IF($Q73=TIME(11,0,0),コード表!$B$54,IF($Q73=TIME(11,30,0),コード表!$B$55,IF($Q73=TIME(12,0,0),コード表!$B$56,IF($Q73=TIME(12,30,0),コード表!$B$57,IF($Q73=TIME(13,0,0),コード表!$B$58,IF($Q73=TIME(13,30,0),コード表!$B$59,IF($Q73=TIME(14,0,0),コード表!$B$60,IF($Q73=TIME(14,30,0),コード表!$B$61,IF($Q73=TIME(15,0,0),コード表!$B$62,IF($Q73=TIME(15,30,0),コード表!$B$63,IF($Q73=TIME(16,0,0),コード表!$B$64,IF($Q73=TIME(16,30,0),コード表!$B$65,IF($Q73=TIME(17,0,0),コード表!$B$66,IF($Q73=TIME(17,30,0),コード表!$B$67,IF($Q73=TIME(18,0,0),コード表!$B$68))))))))))))))))))))))))))))))))))</f>
        <v/>
      </c>
      <c r="AZ73" s="420" t="str">
        <f>IF(U73="","",IF($Q73=TIME(2,0,0),コード表!$B$69,IF($Q73=TIME(2,30,0),コード表!$B$70,IF($Q73=TIME(3,0,0),コード表!$B$71,IF($Q73=TIME(3,30,0),コード表!$B$72,IF($Q73=TIME(4,0,0),コード表!$B$73,IF($Q73=TIME(4,30,0),コード表!$B$74,IF($Q73=TIME(5,0,0),コード表!$B$75,IF($Q73=TIME(5,30,0),コード表!$B$76,IF($Q73=TIME(6,0,0),コード表!$B$77,IF($Q73=TIME(6,30,0),コード表!$B$78,IF($Q73=TIME(7,0,0),コード表!$B$79,IF($Q73=TIME(7,30,0),コード表!$B$80,IF($Q73=TIME(8,0,0),コード表!$B$81,IF($Q73=TIME(8,30,0),コード表!$B$82,IF($Q73=TIME(9,0,0),コード表!$B$83,IF($Q73=TIME(9,30,0),コード表!$B$84,IF($Q73=TIME(10,0,0),コード表!$B$85,IF($Q73=TIME(10,30,0),コード表!$B$86,IF($Q73=TIME(11,0,0),コード表!$B$87,IF($Q73=TIME(11,30,0),コード表!$B$88,IF($Q73=TIME(12,0,0),コード表!$B$89,IF($Q73=TIME(12,30,0),コード表!$B$90,IF($Q73=TIME(13,0,0),コード表!$B$91,IF($Q73=TIME(13,30,0),コード表!$B$92,IF($Q73=TIME(14,0,0),コード表!$B$93,IF($Q73=TIME(14,30,0),コード表!$B$94,IF($Q73=TIME(15,0,0),コード表!$B$95,IF($Q73=TIME(15,30,0),コード表!$B$96,IF($Q73=TIME(16,0,0),コード表!$B$97,IF($Q73=TIME(16,30,0),コード表!$B$98,IF($Q73=TIME(17,0,0),コード表!$B$99,IF($Q73=TIME(17,30,0),コード表!$B$100,IF($Q73=TIME(18,0,0),コード表!$B$101))))))))))))))))))))))))))))))))))</f>
        <v/>
      </c>
      <c r="BA73" s="407" t="str">
        <f>IF(W73="","",IF($Q73=TIME(2,0,0),コード表!$B$102,IF($Q73=TIME(2,30,0),コード表!$B$103,IF($Q73=TIME(3,0,0),コード表!$B$104,IF($Q73=TIME(3,30,0),コード表!$B$105,IF($Q73=TIME(4,0,0),コード表!$B$106,IF($Q73=TIME(4,30,0),コード表!$B$107,IF($Q73=TIME(5,0,0),コード表!$B$108,IF($Q73=TIME(5,30,0),コード表!$B$109,IF($Q73=TIME(6,0,0),コード表!$B$110,IF($Q73=TIME(6,30,0),コード表!$B$111,IF($Q73=TIME(7,0,0),コード表!$B$112,IF($Q73=TIME(7,30,0),コード表!$B$113,IF($Q73=TIME(8,0,0),コード表!$B$114,IF($Q73=TIME(8,30,0),コード表!$B$115,IF($Q73=TIME(9,0,0),コード表!$B$116,IF($Q73=TIME(9,30,0),コード表!$B$117,IF($Q73=TIME(10,0,0),コード表!$B$118,IF($Q73=TIME(10,30,0),コード表!$B$119,IF($Q73=TIME(11,0,0),コード表!$B$120,IF($Q73=TIME(11,30,0),コード表!$B$121,IF($Q73=TIME(12,0,0),コード表!$B$122,IF($Q73=TIME(12,30,0),コード表!$B$123,IF($Q73=TIME(13,0,0),コード表!$B$124,IF($Q73=TIME(13,30,0),コード表!$B$125,IF($Q73=TIME(14,0,0),コード表!$B$126,IF($Q73=TIME(14,30,0),コード表!$B$127,IF($Q73=TIME(15,0,0),コード表!$B$128,IF($Q73=TIME(15,30,0),コード表!$B$129,IF($Q73=TIME(16,0,0),コード表!$B$130,IF($Q73=TIME(16,30,0),コード表!$B$131,IF($Q73=TIME(17,0,0),コード表!$B$132,IF($Q73=TIME(17,30,0),コード表!$B$133,IF($Q73=TIME(18,0,0),コード表!$B$134))))))))))))))))))))))))))))))))))</f>
        <v/>
      </c>
      <c r="BB73" s="408" t="str">
        <f>IF(Y73="","",Y73*コード表!$B$135)</f>
        <v/>
      </c>
      <c r="BF73" s="410">
        <f>DATE(請求書!$K$29,請求書!$Q$29,'実績記録 '!AE73)</f>
        <v>45869</v>
      </c>
      <c r="BG73" s="411">
        <f t="shared" ref="BG73" si="234">SUMIF($AT$13:$AT$74,BF73,$AW$13:$AW$74)</f>
        <v>0</v>
      </c>
      <c r="BH73" s="419" t="str">
        <f>IF($AG73=TIME(2,0,0),コード表!$B$3,IF($AG73=TIME(2,30,0),コード表!$B$4,IF($AG73=TIME(3,0,0),コード表!$B$5,IF($AG73=TIME(3,30,0),コード表!$B$6,IF($AG73=TIME(4,0,0),コード表!$B$7,IF($AG73=TIME(4,30,0),コード表!$B$8,IF($AG73=TIME(5,0,0),コード表!$B$9,IF($AG73=TIME(5,30,0),コード表!$B$10,IF($AG73=TIME(6,0,0),コード表!$B$11,IF($AG73=TIME(6,30,0),コード表!$B$12,IF($AG73=TIME(7,0,0),コード表!$B$13,IF($AG73=TIME(7,30,0),コード表!$B$14,IF($AG73=TIME(8,0,0),コード表!$B$15,IF($AG73=TIME(8,30,0),コード表!$B$16,IF($AG73=TIME(9,0,0),コード表!$B$17,IF($AG73=TIME(9,30,0),コード表!$B$18,IF($AG73=TIME(10,0,0),コード表!$B$19,IF($AG73=TIME(10,30,0),コード表!$B$20,IF($AG73=TIME(11,0,0),コード表!$B$21,IF($AG73=TIME(11,30,0),コード表!$B$22,IF($AG73=TIME(12,0,0),コード表!$B$23,IF($AG73=TIME(12,30,0),コード表!$B$24,IF($AG73=TIME(13,0,0),コード表!$B$25,IF($AG73=TIME(13,30,0),コード表!$B$26,IF($AG73=TIME(14,0,0),コード表!$B$27,IF($AG73=TIME(14,30,0),コード表!$B$28,IF($AG73=TIME(15,0,0),コード表!$B$29,IF($AG73=TIME(15,30,0),コード表!$B$30,IF($AG73=TIME(16,0,0),コード表!$B$31,IF($AG73=TIME(16,30,0),コード表!$B$32,IF($AG73=TIME(17,0,0),コード表!$B$33,IF($AG73=TIME(17,30,0),コード表!$B$34,IF($AG73=TIME(18,0,0),コード表!$B$35,"")))))))))))))))))))))))))))))))))</f>
        <v/>
      </c>
      <c r="BI73" s="420" t="str">
        <f t="shared" ref="BI73" si="235">IF(SUMIFS($AY$13:$AY$74,$AT$13:$AT$74,BF73)&gt;0,"〇","")</f>
        <v/>
      </c>
      <c r="BJ73" s="420" t="str">
        <f>IF(BI73="","",IF($AG73=TIME(2,0,0),コード表!$B$36,IF($AG73=TIME(2,30,0),コード表!$B$37,IF($AG73=TIME(3,0,0),コード表!$B$38,IF($AG73=TIME(3,30,0),コード表!$B$39,IF($AG73=TIME(4,0,0),コード表!$B$40,IF($AG73=TIME(4,30,0),コード表!$B$41,IF($AG73=TIME(5,0,0),コード表!$B$42,IF($AG73=TIME(5,30,0),コード表!$B$43,IF($AG73=TIME(6,0,0),コード表!$B$44,IF($AG73=TIME(6,30,0),コード表!$B$45,IF($AG73=TIME(7,0,0),コード表!$B$46,IF($AG73=TIME(7,30,0),コード表!$B$47,IF($AG73=TIME(8,0,0),コード表!$B$48,IF($AG73=TIME(8,30,0),コード表!$B$49,IF($AG73=TIME(9,0,0),コード表!$B$50,IF($AG73=TIME(9,30,0),コード表!$B$51,IF($AG73=TIME(10,0,0),コード表!$B$52,IF($AG73=TIME(10,30,0),コード表!$B$53,IF($AG73=TIME(11,0,0),コード表!$B$54,IF($AG73=TIME(11,30,0),コード表!$B$55,IF($AG73=TIME(12,0,0),コード表!$B$56,IF($AG73=TIME(12,30,0),コード表!$B$57,IF($AG73=TIME(13,0,0),コード表!$B$58,IF($AG73=TIME(13,30,0),コード表!$B$59,IF($AG73=TIME(14,0,0),コード表!$B$60,IF($AG73=TIME(14,30,0),コード表!$B$61,IF($AG73=TIME(15,0,0),コード表!$B$62,IF($AG73=TIME(15,30,0),コード表!$B$63,IF($AG73=TIME(16,0,0),コード表!$B$64,IF($AG73=TIME(16,30,0),コード表!$B$65,IF($AG73=TIME(17,0,0),コード表!$B$66,IF($AG73=TIME(17,30,0),コード表!$B$67,IF($AG73=TIME(18,0,0),コード表!$B$68))))))))))))))))))))))))))))))))))</f>
        <v/>
      </c>
      <c r="BK73" s="420" t="str">
        <f t="shared" ref="BK73" si="236">IF(SUMIFS($AZ$13:$AZ$74,$AT$13:$AT$74,BF73)&gt;0,"〇","")</f>
        <v/>
      </c>
      <c r="BL73" s="420" t="str">
        <f>IF(BK73="","",IF($AG73=TIME(2,0,0),コード表!$B$69,IF($AG73=TIME(2,30,0),コード表!$B$70,IF($AG73=TIME(3,0,0),コード表!$B$71,IF($AG73=TIME(3,30,0),コード表!$B$72,IF($AG73=TIME(4,0,0),コード表!$B$73,IF($AG73=TIME(4,30,0),コード表!$B$74,IF($AG73=TIME(5,0,0),コード表!$B$75,IF($AG73=TIME(5,30,0),コード表!$B$76,IF($AG73=TIME(6,0,0),コード表!$B$77,IF($AG73=TIME(6,30,0),コード表!$B$78,IF($AG73=TIME(7,0,0),コード表!$B$79,IF($AG73=TIME(7,30,0),コード表!$B$80,IF($AG73=TIME(8,0,0),コード表!$B$81,IF($AG73=TIME(8,30,0),コード表!$B$82,IF($AG73=TIME(9,0,0),コード表!$B$83,IF($AG73=TIME(9,30,0),コード表!$B$84,IF($AG73=TIME(10,0,0),コード表!$B$85,IF($AG73=TIME(10,30,0),コード表!$B$86,IF($AG73=TIME(11,0,0),コード表!$B$87,IF($AG73=TIME(11,30,0),コード表!$B$88,IF($AG73=TIME(12,0,0),コード表!$B$89,IF($AG73=TIME(12,30,0),コード表!$B$90,IF($AG73=TIME(13,0,0),コード表!$B$91,IF($AG73=TIME(13,30,0),コード表!$B$92,IF($AG73=TIME(14,0,0),コード表!$B$93,IF($AG73=TIME(14,30,0),コード表!$B$94,IF($AG73=TIME(15,0,0),コード表!$B$95,IF($AG73=TIME(15,30,0),コード表!$B$96,IF($AG73=TIME(16,0,0),コード表!$B$97,IF($AG73=TIME(16,30,0),コード表!$B$98,IF($AG73=TIME(17,0,0),コード表!$B$99,IF($AG73=TIME(17,30,0),コード表!$B$100,IF($AG73=TIME(18,0,0),コード表!$B$101))))))))))))))))))))))))))))))))))</f>
        <v/>
      </c>
      <c r="BM73" s="407" t="str">
        <f t="shared" ref="BM73" si="237">IF(SUMIFS($BA$13:$BA$74,$AT$13:$AT$74,BF73)&gt;0,"〇","")</f>
        <v/>
      </c>
      <c r="BN73" s="407" t="str">
        <f>IF(BM73="","",IF($AG73=TIME(2,0,0),コード表!$B$102,IF($AG73=TIME(2,30,0),コード表!$B$103,IF($AG73=TIME(3,0,0),コード表!$B$104,IF($AG73=TIME(3,30,0),コード表!$B$105,IF($AG73=TIME(4,0,0),コード表!$B$106,IF($AG73=TIME(4,30,0),コード表!$B$107,IF($AG73=TIME(5,0,0),コード表!$B$108,IF($AG73=TIME(5,30,0),コード表!$B$109,IF($AG73=TIME(6,0,0),コード表!$B$110,IF($AG73=TIME(6,30,0),コード表!$B$111,IF($AG73=TIME(7,0,0),コード表!$B$112,IF($AG73=TIME(7,30,0),コード表!$B$113,IF($AG73=TIME(8,0,0),コード表!$B$114,IF($AG73=TIME(8,30,0),コード表!$B$115,IF($AG73=TIME(9,0,0),コード表!$B$116,IF($AG73=TIME(9,30,0),コード表!$B$117,IF($AG73=TIME(10,0,0),コード表!$B$118,IF($AG73=TIME(10,30,0),コード表!$B$119,IF($AG73=TIME(11,0,0),コード表!$B$120,IF($AG73=TIME(11,30,0),コード表!$B$121,IF($AG73=TIME(12,0,0),コード表!$B$122,IF($AG73=TIME(12,30,0),コード表!$B$123,IF($AG73=TIME(13,0,0),コード表!$B$124,IF($AG73=TIME(13,30,0),コード表!$B$125,IF($AG73=TIME(14,0,0),コード表!$B$126,IF($AG73=TIME(14,30,0),コード表!$B$127,IF($AG73=TIME(15,0,0),コード表!$B$128,IF($AG73=TIME(15,30,0),コード表!$B$129,IF($AG73=TIME(16,0,0),コード表!$B$130,IF($AG73=TIME(16,30,0),コード表!$B$131,IF($AG73=TIME(17,0,0),コード表!$B$132,IF($AG73=TIME(17,30,0),コード表!$B$133,IF($AG73=TIME(18,0,0),コード表!$B$134))))))))))))))))))))))))))))))))))</f>
        <v/>
      </c>
      <c r="BO73" s="408" t="str">
        <f t="shared" ref="BO73" si="238">IF(SUMIF($AT$13:$AT$74,BF73,$BB$13:$BB$74)=0,"",SUMIF($AT$13:$AT$74,BF73,$BB$13:$BB$74))</f>
        <v/>
      </c>
      <c r="BP73" s="419" t="str">
        <f t="shared" ref="BP73" si="239">IF(AND(BH73="",BJ73="",BL73="",BN73="",BO73=""),"",MAX(BH73+BJ73,BH73+BL73,BH73+BN73))</f>
        <v/>
      </c>
      <c r="BQ73" s="536" t="str">
        <f t="shared" si="29"/>
        <v/>
      </c>
    </row>
    <row r="74" spans="1:69" s="5" customFormat="1" ht="17.649999999999999" customHeight="1" thickTop="1" thickBot="1">
      <c r="A74" s="12"/>
      <c r="B74" s="63"/>
      <c r="C74" s="466"/>
      <c r="D74" s="467"/>
      <c r="E74" s="468"/>
      <c r="F74" s="469"/>
      <c r="G74" s="471"/>
      <c r="H74" s="452"/>
      <c r="I74" s="453"/>
      <c r="J74" s="451"/>
      <c r="K74" s="452"/>
      <c r="L74" s="451"/>
      <c r="M74" s="452"/>
      <c r="N74" s="453"/>
      <c r="O74" s="456"/>
      <c r="P74" s="457"/>
      <c r="Q74" s="458"/>
      <c r="R74" s="459"/>
      <c r="S74" s="460"/>
      <c r="T74" s="461"/>
      <c r="U74" s="462"/>
      <c r="V74" s="463"/>
      <c r="W74" s="462"/>
      <c r="X74" s="463"/>
      <c r="Y74" s="462"/>
      <c r="Z74" s="484"/>
      <c r="AA74" s="485"/>
      <c r="AB74" s="486"/>
      <c r="AC74" s="487"/>
      <c r="AD74" s="127"/>
      <c r="AE74" s="489"/>
      <c r="AF74" s="447"/>
      <c r="AG74" s="448"/>
      <c r="AH74" s="449"/>
      <c r="AI74" s="449"/>
      <c r="AJ74" s="450"/>
      <c r="AK74" s="374"/>
      <c r="AL74" s="374"/>
      <c r="AM74" s="374"/>
      <c r="AN74" s="374"/>
      <c r="AO74" s="375"/>
      <c r="AP74" s="131"/>
      <c r="AQ74" s="129"/>
      <c r="AR74" s="128"/>
      <c r="AT74" s="390"/>
      <c r="AU74" s="391"/>
      <c r="AV74" s="391"/>
      <c r="AW74" s="421"/>
      <c r="AX74" s="420"/>
      <c r="AY74" s="420"/>
      <c r="AZ74" s="420"/>
      <c r="BA74" s="407"/>
      <c r="BB74" s="408"/>
      <c r="BF74" s="410"/>
      <c r="BG74" s="411"/>
      <c r="BH74" s="419"/>
      <c r="BI74" s="420"/>
      <c r="BJ74" s="420"/>
      <c r="BK74" s="420"/>
      <c r="BL74" s="420"/>
      <c r="BM74" s="407"/>
      <c r="BN74" s="407"/>
      <c r="BO74" s="408"/>
      <c r="BP74" s="419"/>
      <c r="BQ74" s="536"/>
    </row>
    <row r="75" spans="1:69" s="5" customFormat="1" ht="12" customHeight="1" thickBot="1">
      <c r="A75" s="12"/>
      <c r="B75" s="23"/>
      <c r="C75" s="24"/>
      <c r="D75" s="24"/>
      <c r="E75" s="24"/>
      <c r="F75" s="24"/>
      <c r="G75" s="81"/>
      <c r="H75" s="81"/>
      <c r="I75" s="25"/>
      <c r="J75" s="81"/>
      <c r="K75" s="81"/>
      <c r="L75" s="81"/>
      <c r="M75" s="81"/>
      <c r="N75" s="81"/>
      <c r="O75" s="70"/>
      <c r="P75" s="81"/>
      <c r="Q75" s="81"/>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8"/>
      <c r="AR75" s="14"/>
      <c r="AT75" s="85"/>
      <c r="AU75" s="62"/>
      <c r="AV75" s="62"/>
      <c r="AW75" s="64"/>
      <c r="AX75" s="62"/>
      <c r="AY75" s="62"/>
      <c r="AZ75" s="62"/>
      <c r="BA75" s="62"/>
      <c r="BB75" s="62"/>
      <c r="BF75" s="84"/>
      <c r="BG75" s="89"/>
      <c r="BH75" s="88"/>
      <c r="BI75" s="92"/>
      <c r="BJ75" s="92"/>
      <c r="BK75" s="92"/>
      <c r="BL75" s="92"/>
      <c r="BM75" s="92"/>
      <c r="BN75" s="92"/>
      <c r="BO75" s="92"/>
      <c r="BP75" s="93"/>
      <c r="BQ75" s="120"/>
    </row>
    <row r="76" spans="1:69" s="5" customFormat="1" ht="17.25" customHeight="1">
      <c r="A76" s="12"/>
      <c r="B76" s="23"/>
      <c r="C76" s="274" t="s">
        <v>116</v>
      </c>
      <c r="D76" s="275"/>
      <c r="E76" s="275"/>
      <c r="F76" s="275"/>
      <c r="G76" s="275"/>
      <c r="H76" s="275"/>
      <c r="I76" s="474">
        <f>SUM(AG13:AJ74)</f>
        <v>0</v>
      </c>
      <c r="J76" s="474"/>
      <c r="K76" s="474"/>
      <c r="L76" s="476" t="s">
        <v>111</v>
      </c>
      <c r="M76" s="477"/>
      <c r="N76" s="274" t="s">
        <v>121</v>
      </c>
      <c r="O76" s="275"/>
      <c r="P76" s="275"/>
      <c r="Q76" s="275"/>
      <c r="R76" s="480">
        <f>SUM(AK13:AO74)</f>
        <v>0</v>
      </c>
      <c r="S76" s="480"/>
      <c r="T76" s="480"/>
      <c r="U76" s="480"/>
      <c r="V76" s="481"/>
      <c r="W76" s="274" t="s">
        <v>37</v>
      </c>
      <c r="X76" s="275"/>
      <c r="Y76" s="275"/>
      <c r="Z76" s="275"/>
      <c r="AA76" s="275"/>
      <c r="AB76" s="480">
        <f>IF(AA7="課税",R76*0.1,0)</f>
        <v>0</v>
      </c>
      <c r="AC76" s="480"/>
      <c r="AD76" s="480"/>
      <c r="AE76" s="480"/>
      <c r="AF76" s="480"/>
      <c r="AG76" s="274" t="s">
        <v>42</v>
      </c>
      <c r="AH76" s="275"/>
      <c r="AI76" s="275"/>
      <c r="AJ76" s="480">
        <f>R76-AB76</f>
        <v>0</v>
      </c>
      <c r="AK76" s="480"/>
      <c r="AL76" s="480"/>
      <c r="AM76" s="480"/>
      <c r="AN76" s="480"/>
      <c r="AO76" s="480"/>
      <c r="AP76" s="481"/>
      <c r="AQ76" s="15"/>
      <c r="AR76" s="82"/>
      <c r="AS76" s="12"/>
      <c r="AT76" s="85"/>
      <c r="AU76" s="62"/>
      <c r="AV76" s="62"/>
      <c r="AW76" s="64"/>
      <c r="AX76" s="62"/>
      <c r="AY76" s="62"/>
      <c r="AZ76" s="62"/>
      <c r="BF76" s="84"/>
      <c r="BG76" s="89"/>
      <c r="BH76" s="89"/>
      <c r="BI76" s="92"/>
      <c r="BJ76" s="92"/>
      <c r="BK76" s="92"/>
      <c r="BL76" s="92"/>
      <c r="BM76" s="93"/>
      <c r="BN76" s="93"/>
      <c r="BO76" s="93"/>
      <c r="BP76" s="93"/>
      <c r="BQ76" s="120"/>
    </row>
    <row r="77" spans="1:69" s="5" customFormat="1" ht="15.75" customHeight="1" thickBot="1">
      <c r="A77" s="12"/>
      <c r="B77" s="23"/>
      <c r="C77" s="472"/>
      <c r="D77" s="473"/>
      <c r="E77" s="473"/>
      <c r="F77" s="473"/>
      <c r="G77" s="473"/>
      <c r="H77" s="473"/>
      <c r="I77" s="475"/>
      <c r="J77" s="475"/>
      <c r="K77" s="475"/>
      <c r="L77" s="478"/>
      <c r="M77" s="479"/>
      <c r="N77" s="472"/>
      <c r="O77" s="473"/>
      <c r="P77" s="473"/>
      <c r="Q77" s="473"/>
      <c r="R77" s="482"/>
      <c r="S77" s="482"/>
      <c r="T77" s="482"/>
      <c r="U77" s="482"/>
      <c r="V77" s="483"/>
      <c r="W77" s="472"/>
      <c r="X77" s="473"/>
      <c r="Y77" s="473"/>
      <c r="Z77" s="473"/>
      <c r="AA77" s="473"/>
      <c r="AB77" s="482"/>
      <c r="AC77" s="482"/>
      <c r="AD77" s="482"/>
      <c r="AE77" s="482"/>
      <c r="AF77" s="482"/>
      <c r="AG77" s="472"/>
      <c r="AH77" s="473"/>
      <c r="AI77" s="473"/>
      <c r="AJ77" s="482"/>
      <c r="AK77" s="482"/>
      <c r="AL77" s="482"/>
      <c r="AM77" s="482"/>
      <c r="AN77" s="482"/>
      <c r="AO77" s="482"/>
      <c r="AP77" s="483"/>
      <c r="AQ77" s="15"/>
      <c r="AR77" s="82"/>
      <c r="AS77" s="12"/>
      <c r="AT77" s="85"/>
      <c r="AU77" s="62"/>
      <c r="AV77" s="62"/>
      <c r="AW77" s="64"/>
      <c r="AX77" s="62"/>
      <c r="AY77" s="62"/>
      <c r="AZ77" s="62"/>
      <c r="BF77" s="84"/>
      <c r="BG77" s="89"/>
      <c r="BH77" s="89"/>
      <c r="BI77" s="92"/>
      <c r="BJ77" s="92"/>
      <c r="BK77" s="92"/>
      <c r="BL77" s="92"/>
      <c r="BM77" s="93"/>
      <c r="BN77" s="93"/>
      <c r="BO77" s="93"/>
      <c r="BP77" s="93"/>
      <c r="BQ77" s="120"/>
    </row>
    <row r="78" spans="1:69" s="5" customFormat="1" ht="9" customHeight="1" thickBot="1">
      <c r="A78" s="12"/>
      <c r="B78" s="23"/>
      <c r="C78" s="96"/>
      <c r="D78" s="96"/>
      <c r="E78" s="96"/>
      <c r="F78" s="96"/>
      <c r="G78" s="96"/>
      <c r="H78" s="96"/>
      <c r="I78" s="66"/>
      <c r="J78" s="66"/>
      <c r="K78" s="66"/>
      <c r="L78" s="67"/>
      <c r="M78" s="67"/>
      <c r="N78" s="96"/>
      <c r="O78" s="96"/>
      <c r="P78" s="96"/>
      <c r="Q78" s="96"/>
      <c r="R78" s="68"/>
      <c r="S78" s="68"/>
      <c r="T78" s="68"/>
      <c r="U78" s="68"/>
      <c r="V78" s="68"/>
      <c r="W78" s="96"/>
      <c r="X78" s="96"/>
      <c r="Y78" s="96"/>
      <c r="Z78" s="96"/>
      <c r="AA78" s="96"/>
      <c r="AB78" s="68"/>
      <c r="AC78" s="68"/>
      <c r="AD78" s="68"/>
      <c r="AE78" s="68"/>
      <c r="AF78" s="68"/>
      <c r="AG78" s="96"/>
      <c r="AH78" s="96"/>
      <c r="AI78" s="96"/>
      <c r="AJ78" s="68"/>
      <c r="AK78" s="68"/>
      <c r="AL78" s="68"/>
      <c r="AM78" s="68"/>
      <c r="AN78" s="68"/>
      <c r="AO78" s="68"/>
      <c r="AP78" s="68"/>
      <c r="AQ78" s="15"/>
      <c r="AR78" s="82"/>
      <c r="AS78" s="12"/>
      <c r="AT78" s="85"/>
      <c r="AU78" s="62"/>
      <c r="AV78" s="62"/>
      <c r="AW78" s="64"/>
      <c r="AX78" s="62"/>
      <c r="AY78" s="62"/>
      <c r="AZ78" s="62"/>
      <c r="BF78" s="84"/>
      <c r="BG78" s="89"/>
      <c r="BH78" s="89"/>
      <c r="BI78" s="92"/>
      <c r="BJ78" s="92"/>
      <c r="BK78" s="92"/>
      <c r="BL78" s="92"/>
      <c r="BM78" s="93"/>
      <c r="BN78" s="93"/>
      <c r="BO78" s="93"/>
      <c r="BP78" s="93"/>
      <c r="BQ78" s="120"/>
    </row>
    <row r="79" spans="1:69" s="5" customFormat="1" ht="32.1" customHeight="1" thickBot="1">
      <c r="A79" s="12"/>
      <c r="B79" s="23"/>
      <c r="C79" s="69"/>
      <c r="D79" s="69"/>
      <c r="E79" s="69"/>
      <c r="F79" s="69"/>
      <c r="G79" s="69"/>
      <c r="H79" s="69"/>
      <c r="I79" s="496" t="s">
        <v>223</v>
      </c>
      <c r="J79" s="491"/>
      <c r="K79" s="497" t="s">
        <v>224</v>
      </c>
      <c r="L79" s="491"/>
      <c r="M79" s="490" t="s">
        <v>225</v>
      </c>
      <c r="N79" s="491"/>
      <c r="O79" s="490" t="s">
        <v>226</v>
      </c>
      <c r="P79" s="491"/>
      <c r="Q79" s="490" t="s">
        <v>227</v>
      </c>
      <c r="R79" s="491"/>
      <c r="S79" s="490" t="s">
        <v>228</v>
      </c>
      <c r="T79" s="491"/>
      <c r="U79" s="490" t="s">
        <v>229</v>
      </c>
      <c r="V79" s="491"/>
      <c r="W79" s="490" t="s">
        <v>230</v>
      </c>
      <c r="X79" s="491"/>
      <c r="Y79" s="490" t="s">
        <v>231</v>
      </c>
      <c r="Z79" s="491"/>
      <c r="AA79" s="490" t="s">
        <v>232</v>
      </c>
      <c r="AB79" s="491"/>
      <c r="AC79" s="490" t="s">
        <v>233</v>
      </c>
      <c r="AD79" s="491"/>
      <c r="AE79" s="490" t="s">
        <v>234</v>
      </c>
      <c r="AF79" s="491"/>
      <c r="AG79" s="490" t="s">
        <v>235</v>
      </c>
      <c r="AH79" s="491"/>
      <c r="AI79" s="490" t="s">
        <v>236</v>
      </c>
      <c r="AJ79" s="491"/>
      <c r="AK79" s="490" t="s">
        <v>237</v>
      </c>
      <c r="AL79" s="491"/>
      <c r="AM79" s="490" t="s">
        <v>238</v>
      </c>
      <c r="AN79" s="491"/>
      <c r="AO79" s="490" t="s">
        <v>239</v>
      </c>
      <c r="AP79" s="492"/>
      <c r="AQ79" s="137"/>
      <c r="AR79" s="138"/>
      <c r="AS79" s="12"/>
      <c r="AT79" s="85"/>
      <c r="AU79" s="62"/>
      <c r="AV79" s="62"/>
      <c r="AW79" s="64"/>
      <c r="AX79" s="62"/>
      <c r="AY79" s="62"/>
      <c r="AZ79" s="62"/>
      <c r="BF79" s="84"/>
      <c r="BG79" s="136"/>
      <c r="BH79" s="136"/>
      <c r="BI79" s="134"/>
      <c r="BJ79" s="134"/>
      <c r="BK79" s="134"/>
      <c r="BL79" s="134"/>
      <c r="BM79" s="135"/>
      <c r="BN79" s="135"/>
      <c r="BO79" s="135"/>
      <c r="BP79" s="135"/>
      <c r="BQ79" s="120"/>
    </row>
    <row r="80" spans="1:69" s="5" customFormat="1" ht="23.25" customHeight="1" thickTop="1">
      <c r="A80" s="12"/>
      <c r="B80" s="23"/>
      <c r="C80" s="493" t="s">
        <v>308</v>
      </c>
      <c r="D80" s="360"/>
      <c r="E80" s="360"/>
      <c r="F80" s="360"/>
      <c r="G80" s="360"/>
      <c r="H80" s="494"/>
      <c r="I80" s="495" t="str">
        <f>IF(COUNTIFS($BP$13:$BP$74,コード表!I7,$BQ$13:$BQ$74,"加算無")=0,"",COUNTIFS($BP$13:$BP$74,コード表!I7,$BQ$13:$BQ$74,"加算無"))</f>
        <v/>
      </c>
      <c r="J80" s="495"/>
      <c r="K80" s="495" t="str">
        <f>IF(COUNTIFS($BP$13:$BP$74,コード表!I11,$BQ$13:$BQ$74,"加算無")=0,"",COUNTIFS($BP$13:$BP$74,コード表!I11,$BQ$13:$BQ$74,"加算無"))</f>
        <v/>
      </c>
      <c r="L80" s="495"/>
      <c r="M80" s="495" t="str">
        <f>IF(COUNTIFS($BP$13:$BP$74,コード表!I12,$BQ$13:$BQ$74,"加算無")=0,"",COUNTIFS($BP$13:$BP$74,コード表!I12,$BQ$13:$BQ$74,"加算無"))</f>
        <v/>
      </c>
      <c r="N80" s="495"/>
      <c r="O80" s="495" t="str">
        <f>IF(COUNTIFS($BP$13:$BP$74,コード表!I13,$BQ$13:$BQ$74,"加算無")=0,"",COUNTIFS($BP$13:$BP$74,コード表!I13,$BQ$13:$BQ$74,"加算無"))</f>
        <v/>
      </c>
      <c r="P80" s="495"/>
      <c r="Q80" s="495" t="str">
        <f>IF(COUNTIFS($BP$13:$BP$74,コード表!I14,$BQ$13:$BQ$74,"加算無")=0,"",COUNTIFS($BP$13:$BP$74,コード表!I14,$BQ$13:$BQ$74,"加算無"))</f>
        <v/>
      </c>
      <c r="R80" s="495"/>
      <c r="S80" s="495" t="str">
        <f>IF(COUNTIFS($BP$13:$BP$74,コード表!I15,$BQ$13:$BQ$74,"加算無")=0,"",COUNTIFS($BP$13:$BP$74,コード表!I15,$BQ$13:$BQ$74,"加算無"))</f>
        <v/>
      </c>
      <c r="T80" s="495"/>
      <c r="U80" s="495" t="str">
        <f>IF(COUNTIFS($BP$13:$BP$74,コード表!I16,$BQ$13:$BQ$74,"加算無")=0,"",COUNTIFS($BP$13:$BP$74,コード表!I16,$BQ$13:$BQ$74,"加算無"))</f>
        <v/>
      </c>
      <c r="V80" s="495"/>
      <c r="W80" s="495" t="str">
        <f>IF(COUNTIFS($BP$13:$BP$74,コード表!I17,$BQ$13:$BQ$74,"加算無")=0,"",COUNTIFS($BP$13:$BP$74,コード表!I17,$BQ$13:$BQ$74,"加算無"))</f>
        <v/>
      </c>
      <c r="X80" s="495"/>
      <c r="Y80" s="495" t="str">
        <f>IF(COUNTIFS($BP$13:$BP$74,コード表!I18,$BQ$13:$BQ$74,"加算無")=0,"",COUNTIFS($BP$13:$BP$74,コード表!I18,$BQ$13:$BQ$74,"加算無"))</f>
        <v/>
      </c>
      <c r="Z80" s="495"/>
      <c r="AA80" s="495" t="str">
        <f>IF(COUNTIFS($BP$13:$BP$74,コード表!I19,$BQ$13:$BQ$74,"加算無")=0,"",COUNTIFS($BP$13:$BP$74,コード表!I19,$BQ$13:$BQ$74,"加算無"))</f>
        <v/>
      </c>
      <c r="AB80" s="495"/>
      <c r="AC80" s="495" t="str">
        <f>IF(COUNTIFS($BP$13:$BP$74,コード表!I20,$BQ$13:$BQ$74,"加算無")=0,"",COUNTIFS($BP$13:$BP$74,コード表!I20,$BQ$13:$BQ$74,"加算無"))</f>
        <v/>
      </c>
      <c r="AD80" s="495"/>
      <c r="AE80" s="495" t="str">
        <f>IF(COUNTIFS($BP$13:$BP$74,コード表!I21,$BQ$13:$BQ$74,"加算無")=0,"",COUNTIFS($BP$13:$BP$74,コード表!I21,$BQ$13:$BQ$74,"加算無"))</f>
        <v/>
      </c>
      <c r="AF80" s="495"/>
      <c r="AG80" s="495" t="str">
        <f>IF(COUNTIFS($BP$13:$BP$74,コード表!I22,$BQ$13:$BQ$74,"加算無")=0,"",COUNTIFS($BP$13:$BP$74,コード表!I22,$BQ$13:$BQ$74,"加算無"))</f>
        <v/>
      </c>
      <c r="AH80" s="495"/>
      <c r="AI80" s="495" t="str">
        <f>IF(COUNTIFS($BP$13:$BP$74,コード表!I23,$BQ$13:$BQ$74,"加算無")=0,"",COUNTIFS($BP$13:$BP$74,コード表!I23,$BQ$13:$BQ$74,"加算無"))</f>
        <v/>
      </c>
      <c r="AJ80" s="495"/>
      <c r="AK80" s="495" t="str">
        <f>IF(COUNTIFS($BP$13:$BP$74,コード表!I24,$BQ$13:$BQ$74,"加算無")=0,"",COUNTIFS($BP$13:$BP$74,コード表!I24,$BQ$13:$BQ$74,"加算無"))</f>
        <v/>
      </c>
      <c r="AL80" s="495"/>
      <c r="AM80" s="495" t="str">
        <f>IF(COUNTIFS($BP$13:$BP$74,コード表!I25,$BQ$13:$BQ$74,"加算無")=0,"",COUNTIFS($BP$13:$BP$74,コード表!I25,$BQ$13:$BQ$74,"加算無"))</f>
        <v/>
      </c>
      <c r="AN80" s="495"/>
      <c r="AO80" s="498" t="str">
        <f>IF(COUNTIFS($BP$13:$BP$74,コード表!I26,$BQ$13:$BQ$74,"加算無")=0,"",COUNTIFS($BP$13:$BP$74,コード表!I26,$BQ$13:$BQ$74,"加算無"))</f>
        <v/>
      </c>
      <c r="AP80" s="499"/>
      <c r="AQ80" s="15"/>
      <c r="AR80" s="82"/>
      <c r="AS80" s="12"/>
      <c r="AT80" s="85"/>
      <c r="AU80" s="62"/>
      <c r="AV80" s="62"/>
      <c r="AW80" s="64"/>
      <c r="AX80" s="62"/>
      <c r="AY80" s="62"/>
      <c r="AZ80" s="62"/>
      <c r="BF80" s="84"/>
      <c r="BG80" s="89"/>
      <c r="BH80" s="89"/>
      <c r="BI80" s="92"/>
      <c r="BJ80" s="92"/>
      <c r="BK80" s="92"/>
      <c r="BL80" s="92"/>
      <c r="BM80" s="93"/>
      <c r="BN80" s="93"/>
      <c r="BO80" s="93"/>
      <c r="BP80" s="93"/>
      <c r="BQ80" s="120"/>
    </row>
    <row r="81" spans="1:69" s="5" customFormat="1" ht="23.25" customHeight="1">
      <c r="A81" s="12"/>
      <c r="B81" s="23"/>
      <c r="C81" s="500" t="s">
        <v>120</v>
      </c>
      <c r="D81" s="503" t="s">
        <v>219</v>
      </c>
      <c r="E81" s="504"/>
      <c r="F81" s="504"/>
      <c r="G81" s="504"/>
      <c r="H81" s="505"/>
      <c r="I81" s="506" t="str">
        <f>IF(COUNTIFS($BP$13:$BP$74,コード表!M7,$BQ$13:$BQ$74,"重度")=0,"",COUNTIFS($BP$13:$BP$74,コード表!M7,$BQ$13:$BQ$74,"重度"))</f>
        <v/>
      </c>
      <c r="J81" s="506"/>
      <c r="K81" s="507" t="str">
        <f>IF(COUNTIFS($BP$13:$BP$74,コード表!M11,$BQ$13:$BQ$74,"重度")=0,"",COUNTIFS($BP$13:$BP$74,コード表!M11,$BQ$13:$BQ$74,"重度"))</f>
        <v/>
      </c>
      <c r="L81" s="508"/>
      <c r="M81" s="507" t="str">
        <f>IF(COUNTIFS($BP$13:$BP$74,コード表!M12,$BQ$13:$BQ$74,"重度")=0,"",COUNTIFS($BP$13:$BP$74,コード表!M12,$BQ$13:$BQ$74,"重度"))</f>
        <v/>
      </c>
      <c r="N81" s="508"/>
      <c r="O81" s="507" t="str">
        <f>IF(COUNTIFS($BP$13:$BP$74,コード表!M13,$BQ$13:$BQ$74,"重度")=0,"",COUNTIFS($BP$13:$BP$74,コード表!M13,$BQ$13:$BQ$74,"重度"))</f>
        <v/>
      </c>
      <c r="P81" s="508"/>
      <c r="Q81" s="507" t="str">
        <f>IF(COUNTIFS($BP$13:$BP$74,コード表!M14,$BQ$13:$BQ$74,"重度")=0,"",COUNTIFS($BP$13:$BP$74,コード表!M14,$BQ$13:$BQ$74,"重度"))</f>
        <v/>
      </c>
      <c r="R81" s="508"/>
      <c r="S81" s="507" t="str">
        <f>IF(COUNTIFS($BP$13:$BP$74,コード表!M15,$BQ$13:$BQ$74,"重度")=0,"",COUNTIFS($BP$13:$BP$74,コード表!M15,$BQ$13:$BQ$74,"重度"))</f>
        <v/>
      </c>
      <c r="T81" s="508"/>
      <c r="U81" s="507" t="str">
        <f>IF(COUNTIFS($BP$13:$BP$74,コード表!M16,$BQ$13:$BQ$74,"重度")=0,"",COUNTIFS($BP$13:$BP$74,コード表!M16,$BQ$13:$BQ$74,"重度"))</f>
        <v/>
      </c>
      <c r="V81" s="508"/>
      <c r="W81" s="507" t="str">
        <f>IF(COUNTIFS($BP$13:$BP$74,コード表!M17,$BQ$13:$BQ$74,"重度")=0,"",COUNTIFS($BP$13:$BP$74,コード表!M17,$BQ$13:$BQ$74,"重度"))</f>
        <v/>
      </c>
      <c r="X81" s="508"/>
      <c r="Y81" s="507" t="str">
        <f>IF(COUNTIFS($BP$13:$BP$74,コード表!M18,$BQ$13:$BQ$74,"重度")=0,"",COUNTIFS($BP$13:$BP$74,コード表!M18,$BQ$13:$BQ$74,"重度"))</f>
        <v/>
      </c>
      <c r="Z81" s="508"/>
      <c r="AA81" s="507" t="str">
        <f>IF(COUNTIFS($BP$13:$BP$74,コード表!M19,$BQ$13:$BQ$74,"重度")=0,"",COUNTIFS($BP$13:$BP$74,コード表!M19,$BQ$13:$BQ$74,"重度"))</f>
        <v/>
      </c>
      <c r="AB81" s="508"/>
      <c r="AC81" s="507" t="str">
        <f>IF(COUNTIFS($BP$13:$BP$74,コード表!M20,$BQ$13:$BQ$74,"重度")=0,"",COUNTIFS($BP$13:$BP$74,コード表!M20,$BQ$13:$BQ$74,"重度"))</f>
        <v/>
      </c>
      <c r="AD81" s="508"/>
      <c r="AE81" s="507" t="str">
        <f>IF(COUNTIFS($BP$13:$BP$74,コード表!M21,$BQ$13:$BQ$74,"重度")=0,"",COUNTIFS($BP$13:$BP$74,コード表!M21,$BQ$13:$BQ$74,"重度"))</f>
        <v/>
      </c>
      <c r="AF81" s="508"/>
      <c r="AG81" s="507" t="str">
        <f>IF(COUNTIFS($BP$13:$BP$74,コード表!M22,$BQ$13:$BQ$74,"重度")=0,"",COUNTIFS($BP$13:$BP$74,コード表!M22,$BQ$13:$BQ$74,"重度"))</f>
        <v/>
      </c>
      <c r="AH81" s="508"/>
      <c r="AI81" s="507" t="str">
        <f>IF(COUNTIFS($BP$13:$BP$74,コード表!M23,$BQ$13:$BQ$74,"重度")=0,"",COUNTIFS($BP$13:$BP$74,コード表!M23,$BQ$13:$BQ$74,"重度"))</f>
        <v/>
      </c>
      <c r="AJ81" s="508"/>
      <c r="AK81" s="507" t="str">
        <f>IF(COUNTIFS($BP$13:$BP$74,コード表!M24,$BQ$13:$BQ$74,"重度")=0,"",COUNTIFS($BP$13:$BP$74,コード表!M24,$BQ$13:$BQ$74,"重度"))</f>
        <v/>
      </c>
      <c r="AL81" s="508"/>
      <c r="AM81" s="507" t="str">
        <f>IF(COUNTIFS($BP$13:$BP$74,コード表!M25,$BQ$13:$BQ$74,"重度")=0,"",COUNTIFS($BP$13:$BP$74,コード表!M25,$BQ$13:$BQ$74,"重度"))</f>
        <v/>
      </c>
      <c r="AN81" s="508"/>
      <c r="AO81" s="507" t="str">
        <f>IF(COUNTIFS($BP$13:$BP$74,コード表!M26,$BQ$13:$BQ$74,"重度")=0,"",COUNTIFS($BP$13:$BP$74,コード表!M26,$BQ$13:$BQ$74,"重度"))</f>
        <v/>
      </c>
      <c r="AP81" s="513"/>
      <c r="AQ81" s="15"/>
      <c r="AR81" s="82"/>
      <c r="AS81" s="12"/>
      <c r="AT81" s="85"/>
      <c r="AU81" s="62"/>
      <c r="AV81" s="62"/>
      <c r="AW81" s="64"/>
      <c r="AX81" s="62"/>
      <c r="AY81" s="62"/>
      <c r="AZ81" s="62"/>
      <c r="BF81" s="84"/>
      <c r="BG81" s="89"/>
      <c r="BH81" s="89"/>
      <c r="BI81" s="92"/>
      <c r="BJ81" s="92"/>
      <c r="BK81" s="92"/>
      <c r="BL81" s="92"/>
      <c r="BM81" s="93"/>
      <c r="BN81" s="93"/>
      <c r="BO81" s="93"/>
      <c r="BP81" s="93"/>
      <c r="BQ81" s="120"/>
    </row>
    <row r="82" spans="1:69" s="5" customFormat="1" ht="23.25" customHeight="1">
      <c r="A82" s="12"/>
      <c r="B82" s="23"/>
      <c r="C82" s="501"/>
      <c r="D82" s="514" t="s">
        <v>220</v>
      </c>
      <c r="E82" s="515"/>
      <c r="F82" s="515"/>
      <c r="G82" s="515"/>
      <c r="H82" s="516"/>
      <c r="I82" s="506" t="str">
        <f>IF(COUNTIFS($BP$13:$BP$74,コード表!Q7,$BQ$13:$BQ$74,"外")=0,"",COUNTIFS($BP$13:$BP$74,コード表!Q7,$BQ$13:$BQ$74,"外"))</f>
        <v/>
      </c>
      <c r="J82" s="506"/>
      <c r="K82" s="506" t="str">
        <f>IF(COUNTIFS($BP$13:$BP$74,コード表!Q11,$BQ$13:$BQ$74,"外")=0,"",COUNTIFS($BP$13:$BP$74,コード表!Q11,$BQ$13:$BQ$74,"外"))</f>
        <v/>
      </c>
      <c r="L82" s="506"/>
      <c r="M82" s="506" t="str">
        <f>IF(COUNTIFS($BP$13:$BP$74,コード表!Q12,$BQ$13:$BQ$74,"外")=0,"",COUNTIFS($BP$13:$BP$74,コード表!Q12,$BQ$13:$BQ$74,"外"))</f>
        <v/>
      </c>
      <c r="N82" s="506"/>
      <c r="O82" s="506" t="str">
        <f>IF(COUNTIFS($BP$13:$BP$74,コード表!Q13,$BQ$13:$BQ$74,"外")=0,"",COUNTIFS($BP$13:$BP$74,コード表!Q13,$BQ$13:$BQ$74,"外"))</f>
        <v/>
      </c>
      <c r="P82" s="506"/>
      <c r="Q82" s="506" t="str">
        <f>IF(COUNTIFS($BP$13:$BP$74,コード表!Q14,$BQ$13:$BQ$74,"外")=0,"",COUNTIFS($BP$13:$BP$74,コード表!Q14,$BQ$13:$BQ$74,"外"))</f>
        <v/>
      </c>
      <c r="R82" s="506"/>
      <c r="S82" s="506" t="str">
        <f>IF(COUNTIFS($BP$13:$BP$74,コード表!Q15,$BQ$13:$BQ$74,"外")=0,"",COUNTIFS($BP$13:$BP$74,コード表!Q15,$BQ$13:$BQ$74,"外"))</f>
        <v/>
      </c>
      <c r="T82" s="506"/>
      <c r="U82" s="506" t="str">
        <f>IF(COUNTIFS($BP$13:$BP$74,コード表!Q16,$BQ$13:$BQ$74,"外")=0,"",COUNTIFS($BP$13:$BP$74,コード表!Q16,$BQ$13:$BQ$74,"外"))</f>
        <v/>
      </c>
      <c r="V82" s="506"/>
      <c r="W82" s="506" t="str">
        <f>IF(COUNTIFS($BP$13:$BP$74,コード表!Q17,$BQ$13:$BQ$74,"外")=0,"",COUNTIFS($BP$13:$BP$74,コード表!Q17,$BQ$13:$BQ$74,"外"))</f>
        <v/>
      </c>
      <c r="X82" s="506"/>
      <c r="Y82" s="506" t="str">
        <f>IF(COUNTIFS($BP$13:$BP$74,コード表!Q18,$BQ$13:$BQ$74,"外")=0,"",COUNTIFS($BP$13:$BP$74,コード表!Q18,$BQ$13:$BQ$74,"外"))</f>
        <v/>
      </c>
      <c r="Z82" s="506"/>
      <c r="AA82" s="506" t="str">
        <f>IF(COUNTIFS($BP$13:$BP$74,コード表!Q19,$BQ$13:$BQ$74,"外")=0,"",COUNTIFS($BP$13:$BP$74,コード表!Q19,$BQ$13:$BQ$74,"外"))</f>
        <v/>
      </c>
      <c r="AB82" s="506"/>
      <c r="AC82" s="506" t="str">
        <f>IF(COUNTIFS($BP$13:$BP$74,コード表!Q20,$BQ$13:$BQ$74,"外")=0,"",COUNTIFS($BP$13:$BP$74,コード表!Q20,$BQ$13:$BQ$74,"外"))</f>
        <v/>
      </c>
      <c r="AD82" s="506"/>
      <c r="AE82" s="506" t="str">
        <f>IF(COUNTIFS($BP$13:$BP$74,コード表!Q21,$BQ$13:$BQ$74,"外")=0,"",COUNTIFS($BP$13:$BP$74,コード表!Q21,$BQ$13:$BQ$74,"外"))</f>
        <v/>
      </c>
      <c r="AF82" s="506"/>
      <c r="AG82" s="506" t="str">
        <f>IF(COUNTIFS($BP$13:$BP$74,コード表!Q22,$BQ$13:$BQ$74,"外")=0,"",COUNTIFS($BP$13:$BP$74,コード表!Q22,$BQ$13:$BQ$74,"外"))</f>
        <v/>
      </c>
      <c r="AH82" s="506"/>
      <c r="AI82" s="506" t="str">
        <f>IF(COUNTIFS($BP$13:$BP$74,コード表!Q23,$BQ$13:$BQ$74,"外")=0,"",COUNTIFS($BP$13:$BP$74,コード表!Q23,$BQ$13:$BQ$74,"外"))</f>
        <v/>
      </c>
      <c r="AJ82" s="506"/>
      <c r="AK82" s="506" t="str">
        <f>IF(COUNTIFS($BP$13:$BP$74,コード表!Q24,$BQ$13:$BQ$74,"外")=0,"",COUNTIFS($BP$13:$BP$74,コード表!Q24,$BQ$13:$BQ$74,"外"))</f>
        <v/>
      </c>
      <c r="AL82" s="506"/>
      <c r="AM82" s="506" t="str">
        <f>IF(COUNTIFS($BP$13:$BP$74,コード表!Q25,$BQ$13:$BQ$74,"外")=0,"",COUNTIFS($BP$13:$BP$74,コード表!Q25,$BQ$13:$BQ$74,"外"))</f>
        <v/>
      </c>
      <c r="AN82" s="506"/>
      <c r="AO82" s="506" t="str">
        <f>IF(COUNTIFS($BP$13:$BP$74,コード表!Q26,$BQ$13:$BQ$74,"外")=0,"",COUNTIFS($BP$13:$BP$74,コード表!Q26,$BQ$13:$BQ$74,"外"))</f>
        <v/>
      </c>
      <c r="AP82" s="518"/>
      <c r="AQ82" s="15"/>
      <c r="AR82" s="82"/>
      <c r="AS82" s="12"/>
      <c r="AT82" s="85"/>
      <c r="AU82" s="62"/>
      <c r="AV82" s="62"/>
      <c r="AW82" s="64"/>
      <c r="AX82" s="62"/>
      <c r="AY82" s="62"/>
      <c r="AZ82" s="62"/>
      <c r="BF82" s="84"/>
      <c r="BG82" s="89"/>
      <c r="BH82" s="89"/>
      <c r="BI82" s="92"/>
      <c r="BJ82" s="92"/>
      <c r="BK82" s="92"/>
      <c r="BL82" s="92"/>
      <c r="BM82" s="93"/>
      <c r="BN82" s="93"/>
      <c r="BO82" s="93"/>
      <c r="BP82" s="93"/>
      <c r="BQ82" s="120"/>
    </row>
    <row r="83" spans="1:69" s="5" customFormat="1" ht="23.25" customHeight="1" thickBot="1">
      <c r="A83" s="12"/>
      <c r="B83" s="23"/>
      <c r="C83" s="502"/>
      <c r="D83" s="509" t="s">
        <v>221</v>
      </c>
      <c r="E83" s="510"/>
      <c r="F83" s="510"/>
      <c r="G83" s="510"/>
      <c r="H83" s="511"/>
      <c r="I83" s="512" t="str">
        <f>IF(COUNTIFS($BP$13:$BP$74,コード表!T7,$BQ$13:$BQ$74,"内")=0,"",COUNTIFS($BP$13:$BP$74,コード表!T7,$BQ$13:$BQ$74,"内"))</f>
        <v/>
      </c>
      <c r="J83" s="512"/>
      <c r="K83" s="512" t="str">
        <f>IF(COUNTIFS($BP$13:$BP$74,コード表!T11,$BQ$13:$BQ$74,"内")=0,"",COUNTIFS($BP$13:$BP$74,コード表!T11,$BQ$13:$BQ$74,"内"))</f>
        <v/>
      </c>
      <c r="L83" s="512"/>
      <c r="M83" s="512" t="str">
        <f>IF(COUNTIFS($BP$13:$BP$74,コード表!T12,$BQ$13:$BQ$74,"内")=0,"",COUNTIFS($BP$13:$BP$74,コード表!T12,$BQ$13:$BQ$74,"内"))</f>
        <v/>
      </c>
      <c r="N83" s="512"/>
      <c r="O83" s="512" t="str">
        <f>IF(COUNTIFS($BP$13:$BP$74,コード表!T13,$BQ$13:$BQ$74,"内")=0,"",COUNTIFS($BP$13:$BP$74,コード表!T13,$BQ$13:$BQ$74,"内"))</f>
        <v/>
      </c>
      <c r="P83" s="512"/>
      <c r="Q83" s="512" t="str">
        <f>IF(COUNTIFS($BP$13:$BP$74,コード表!T14,$BQ$13:$BQ$74,"内")=0,"",COUNTIFS($BP$13:$BP$74,コード表!T14,$BQ$13:$BQ$74,"内"))</f>
        <v/>
      </c>
      <c r="R83" s="512"/>
      <c r="S83" s="512" t="str">
        <f>IF(COUNTIFS($BP$13:$BP$74,コード表!T15,$BQ$13:$BQ$74,"内")=0,"",COUNTIFS($BP$13:$BP$74,コード表!T15,$BQ$13:$BQ$74,"内"))</f>
        <v/>
      </c>
      <c r="T83" s="512"/>
      <c r="U83" s="512" t="str">
        <f>IF(COUNTIFS($BP$13:$BP$74,コード表!T16,$BQ$13:$BQ$74,"内")=0,"",COUNTIFS($BP$13:$BP$74,コード表!T16,$BQ$13:$BQ$74,"内"))</f>
        <v/>
      </c>
      <c r="V83" s="512"/>
      <c r="W83" s="512" t="str">
        <f>IF(COUNTIFS($BP$13:$BP$74,コード表!T17,$BQ$13:$BQ$74,"内")=0,"",COUNTIFS($BP$13:$BP$74,コード表!T17,$BQ$13:$BQ$74,"内"))</f>
        <v/>
      </c>
      <c r="X83" s="512"/>
      <c r="Y83" s="512" t="str">
        <f>IF(COUNTIFS($BP$13:$BP$74,コード表!T18,$BQ$13:$BQ$74,"内")=0,"",COUNTIFS($BP$13:$BP$74,コード表!T18,$BQ$13:$BQ$74,"内"))</f>
        <v/>
      </c>
      <c r="Z83" s="512"/>
      <c r="AA83" s="512" t="str">
        <f>IF(COUNTIFS($BP$13:$BP$74,コード表!T19,$BQ$13:$BQ$74,"内")=0,"",COUNTIFS($BP$13:$BP$74,コード表!T19,$BQ$13:$BQ$74,"内"))</f>
        <v/>
      </c>
      <c r="AB83" s="512"/>
      <c r="AC83" s="512" t="str">
        <f>IF(COUNTIFS($BP$13:$BP$74,コード表!T20,$BQ$13:$BQ$74,"内")=0,"",COUNTIFS($BP$13:$BP$74,コード表!T20,$BQ$13:$BQ$74,"内"))</f>
        <v/>
      </c>
      <c r="AD83" s="512"/>
      <c r="AE83" s="512" t="str">
        <f>IF(COUNTIFS($BP$13:$BP$74,コード表!T21,$BQ$13:$BQ$74,"内")=0,"",COUNTIFS($BP$13:$BP$74,コード表!T21,$BQ$13:$BQ$74,"内"))</f>
        <v/>
      </c>
      <c r="AF83" s="512"/>
      <c r="AG83" s="512" t="str">
        <f>IF(COUNTIFS($BP$13:$BP$74,コード表!T22,$BQ$13:$BQ$74,"内")=0,"",COUNTIFS($BP$13:$BP$74,コード表!T22,$BQ$13:$BQ$74,"内"))</f>
        <v/>
      </c>
      <c r="AH83" s="512"/>
      <c r="AI83" s="512" t="str">
        <f>IF(COUNTIFS($BP$13:$BP$74,コード表!T23,$BQ$13:$BQ$74,"内")=0,"",COUNTIFS($BP$13:$BP$74,コード表!T23,$BQ$13:$BQ$74,"内"))</f>
        <v/>
      </c>
      <c r="AJ83" s="512"/>
      <c r="AK83" s="512" t="str">
        <f>IF(COUNTIFS($BP$13:$BP$74,コード表!T24,$BQ$13:$BQ$74,"内")=0,"",COUNTIFS($BP$13:$BP$74,コード表!T24,$BQ$13:$BQ$74,"内"))</f>
        <v/>
      </c>
      <c r="AL83" s="512"/>
      <c r="AM83" s="512" t="str">
        <f>IF(COUNTIFS($BP$13:$BP$74,コード表!T25,$BQ$13:$BQ$74,"内")=0,"",COUNTIFS($BP$13:$BP$74,コード表!T25,$BQ$13:$BQ$74,"内"))</f>
        <v/>
      </c>
      <c r="AN83" s="512"/>
      <c r="AO83" s="512" t="str">
        <f>IF(COUNTIFS($BP$13:$BP$74,コード表!T26,$BQ$13:$BQ$74,"内")=0,"",COUNTIFS($BP$13:$BP$74,コード表!T26,$BQ$13:$BQ$74,"内"))</f>
        <v/>
      </c>
      <c r="AP83" s="517"/>
      <c r="AQ83" s="15"/>
      <c r="AR83" s="82"/>
      <c r="AS83" s="12"/>
      <c r="AT83" s="85"/>
      <c r="AU83" s="62"/>
      <c r="AV83" s="62"/>
      <c r="AW83" s="64"/>
      <c r="AX83" s="62"/>
      <c r="AY83" s="62"/>
      <c r="AZ83" s="62"/>
      <c r="BF83" s="84"/>
      <c r="BG83" s="89"/>
      <c r="BH83" s="89"/>
      <c r="BI83" s="92"/>
      <c r="BJ83" s="92"/>
      <c r="BK83" s="92"/>
      <c r="BL83" s="92"/>
      <c r="BM83" s="93"/>
      <c r="BN83" s="93"/>
      <c r="BO83" s="93"/>
      <c r="BP83" s="93"/>
      <c r="BQ83" s="120"/>
    </row>
    <row r="84" spans="1:69" s="5" customFormat="1" ht="7.5" customHeight="1" thickBot="1">
      <c r="A84" s="12"/>
      <c r="B84" s="23"/>
      <c r="C84" s="96"/>
      <c r="D84" s="96"/>
      <c r="E84" s="96"/>
      <c r="F84" s="96"/>
      <c r="G84" s="96"/>
      <c r="H84" s="96"/>
      <c r="I84" s="66"/>
      <c r="J84" s="66"/>
      <c r="K84" s="66"/>
      <c r="L84" s="67"/>
      <c r="M84" s="67"/>
      <c r="N84" s="96"/>
      <c r="O84" s="96"/>
      <c r="P84" s="96"/>
      <c r="Q84" s="96"/>
      <c r="R84" s="68"/>
      <c r="S84" s="68"/>
      <c r="T84" s="68"/>
      <c r="U84" s="68"/>
      <c r="V84" s="68"/>
      <c r="W84" s="96"/>
      <c r="X84" s="96"/>
      <c r="Y84" s="96"/>
      <c r="Z84" s="96"/>
      <c r="AA84" s="96"/>
      <c r="AB84" s="68"/>
      <c r="AC84" s="68"/>
      <c r="AD84" s="68"/>
      <c r="AE84" s="68"/>
      <c r="AF84" s="68"/>
      <c r="AG84" s="96"/>
      <c r="AH84" s="96"/>
      <c r="AI84" s="96"/>
      <c r="AJ84" s="68"/>
      <c r="AK84" s="68"/>
      <c r="AL84" s="68"/>
      <c r="AM84" s="68"/>
      <c r="AN84" s="68"/>
      <c r="AO84" s="68"/>
      <c r="AP84" s="68"/>
      <c r="AQ84" s="15"/>
      <c r="AR84" s="82"/>
      <c r="AS84" s="12"/>
      <c r="AT84" s="85"/>
      <c r="AU84" s="62"/>
      <c r="AV84" s="62"/>
      <c r="AW84" s="64"/>
      <c r="AX84" s="62"/>
      <c r="AY84" s="62"/>
      <c r="AZ84" s="62"/>
      <c r="BF84" s="84"/>
      <c r="BG84" s="89"/>
      <c r="BH84" s="89"/>
      <c r="BI84" s="92"/>
      <c r="BJ84" s="92"/>
      <c r="BK84" s="92"/>
      <c r="BL84" s="92"/>
      <c r="BM84" s="93"/>
      <c r="BN84" s="93"/>
      <c r="BO84" s="93"/>
      <c r="BP84" s="93"/>
      <c r="BQ84" s="120"/>
    </row>
    <row r="85" spans="1:69" s="5" customFormat="1" ht="32.1" customHeight="1" thickBot="1">
      <c r="A85" s="12"/>
      <c r="B85" s="23"/>
      <c r="C85" s="69"/>
      <c r="D85" s="69"/>
      <c r="E85" s="69"/>
      <c r="F85" s="69"/>
      <c r="G85" s="69"/>
      <c r="H85" s="69"/>
      <c r="I85" s="496" t="s">
        <v>240</v>
      </c>
      <c r="J85" s="491"/>
      <c r="K85" s="497" t="s">
        <v>241</v>
      </c>
      <c r="L85" s="491"/>
      <c r="M85" s="490" t="s">
        <v>242</v>
      </c>
      <c r="N85" s="491"/>
      <c r="O85" s="490" t="s">
        <v>243</v>
      </c>
      <c r="P85" s="491"/>
      <c r="Q85" s="490" t="s">
        <v>244</v>
      </c>
      <c r="R85" s="491"/>
      <c r="S85" s="490" t="s">
        <v>245</v>
      </c>
      <c r="T85" s="491"/>
      <c r="U85" s="490" t="s">
        <v>246</v>
      </c>
      <c r="V85" s="491"/>
      <c r="W85" s="490" t="s">
        <v>247</v>
      </c>
      <c r="X85" s="491"/>
      <c r="Y85" s="490" t="s">
        <v>248</v>
      </c>
      <c r="Z85" s="491"/>
      <c r="AA85" s="490" t="s">
        <v>249</v>
      </c>
      <c r="AB85" s="491"/>
      <c r="AC85" s="490" t="s">
        <v>250</v>
      </c>
      <c r="AD85" s="491"/>
      <c r="AE85" s="490" t="s">
        <v>251</v>
      </c>
      <c r="AF85" s="491"/>
      <c r="AG85" s="490" t="s">
        <v>252</v>
      </c>
      <c r="AH85" s="491"/>
      <c r="AI85" s="490" t="s">
        <v>253</v>
      </c>
      <c r="AJ85" s="491"/>
      <c r="AK85" s="490" t="s">
        <v>254</v>
      </c>
      <c r="AL85" s="491"/>
      <c r="AM85" s="490" t="s">
        <v>255</v>
      </c>
      <c r="AN85" s="523"/>
      <c r="AO85" s="524"/>
      <c r="AP85" s="525"/>
      <c r="AQ85" s="18"/>
      <c r="AR85" s="14"/>
      <c r="AS85" s="12"/>
      <c r="AT85" s="85"/>
      <c r="AU85" s="62"/>
      <c r="AV85" s="64"/>
      <c r="AW85" s="62"/>
      <c r="AX85" s="62"/>
      <c r="AY85" s="62"/>
      <c r="AZ85" s="62"/>
      <c r="BF85" s="84"/>
      <c r="BG85" s="136"/>
      <c r="BH85" s="136"/>
      <c r="BI85" s="134"/>
      <c r="BJ85" s="134"/>
      <c r="BK85" s="134"/>
      <c r="BL85" s="134"/>
      <c r="BM85" s="135"/>
      <c r="BN85" s="135"/>
      <c r="BO85" s="135"/>
      <c r="BP85" s="135"/>
      <c r="BQ85" s="120"/>
    </row>
    <row r="86" spans="1:69" s="5" customFormat="1" ht="23.25" customHeight="1" thickTop="1">
      <c r="A86" s="12"/>
      <c r="B86" s="23"/>
      <c r="C86" s="359" t="s">
        <v>309</v>
      </c>
      <c r="D86" s="360"/>
      <c r="E86" s="360"/>
      <c r="F86" s="360"/>
      <c r="G86" s="360"/>
      <c r="H86" s="494"/>
      <c r="I86" s="495" t="str">
        <f>IF(COUNTIFS($BP$13:$BP$74,コード表!I27,$BQ$13:$BQ$74,"加算無")=0,"",COUNTIFS($BP$13:$BP$74,コード表!I27,$BQ$13:$BQ$74,"加算無"))</f>
        <v/>
      </c>
      <c r="J86" s="495"/>
      <c r="K86" s="521" t="str">
        <f>IF(COUNTIFS($BP$13:$BP$74,コード表!I28,$BQ$13:$BQ$74,"加算無")=0,"",COUNTIFS($BP$13:$BP$74,コード表!I28,$BQ$13:$BQ$74,"加算無"))</f>
        <v/>
      </c>
      <c r="L86" s="522"/>
      <c r="M86" s="521" t="str">
        <f>IF(COUNTIFS($BP$13:$BP$74,コード表!I29,$BQ$13:$BQ$74,"加算無")=0,"",COUNTIFS($BP$13:$BP$74,コード表!I29,$BQ$13:$BQ$74,"加算無"))</f>
        <v/>
      </c>
      <c r="N86" s="522"/>
      <c r="O86" s="521" t="str">
        <f>IF(COUNTIFS($BP$13:$BP$74,コード表!I30,$BQ$13:$BQ$74,"加算無")=0,"",COUNTIFS($BP$13:$BP$74,コード表!I30,$BQ$13:$BQ$74,"加算無"))</f>
        <v/>
      </c>
      <c r="P86" s="522"/>
      <c r="Q86" s="521" t="str">
        <f>IF(COUNTIFS($BP$13:$BP$74,コード表!I31,$BQ$13:$BQ$74,"加算無")=0,"",COUNTIFS($BP$13:$BP$74,コード表!I31,$BQ$13:$BQ$74,"加算無"))</f>
        <v/>
      </c>
      <c r="R86" s="522"/>
      <c r="S86" s="521" t="str">
        <f>IF(COUNTIFS($BP$13:$BP$74,コード表!I32,$BQ$13:$BQ$74,"加算無")=0,"",COUNTIFS($BP$13:$BP$74,コード表!I32,$BQ$13:$BQ$74,"加算無"))</f>
        <v/>
      </c>
      <c r="T86" s="522"/>
      <c r="U86" s="521" t="str">
        <f>IF(COUNTIFS($BP$13:$BP$74,コード表!I33,$BQ$13:$BQ$74,"加算無")=0,"",COUNTIFS($BP$13:$BP$74,コード表!I33,$BQ$13:$BQ$74,"加算無"))</f>
        <v/>
      </c>
      <c r="V86" s="522"/>
      <c r="W86" s="521" t="str">
        <f>IF(COUNTIFS($BP$13:$BP$74,コード表!I34,$BQ$13:$BQ$74,"加算無")=0,"",COUNTIFS($BP$13:$BP$74,コード表!I34,$BQ$13:$BQ$74,"加算無"))</f>
        <v/>
      </c>
      <c r="X86" s="522"/>
      <c r="Y86" s="521" t="str">
        <f>IF(COUNTIFS($BP$13:$BP$74,コード表!I35,$BQ$13:$BQ$74,"加算無")=0,"",COUNTIFS($BP$13:$BP$74,コード表!I35,$BQ$13:$BQ$74,"加算無"))</f>
        <v/>
      </c>
      <c r="Z86" s="522"/>
      <c r="AA86" s="521" t="str">
        <f>IF(COUNTIFS($BP$13:$BP$74,コード表!I36,$BQ$13:$BQ$74,"加算無")=0,"",COUNTIFS($BP$13:$BP$74,コード表!I36,$BQ$13:$BQ$74,"加算無"))</f>
        <v/>
      </c>
      <c r="AB86" s="522"/>
      <c r="AC86" s="521" t="str">
        <f>IF(COUNTIFS($BP$13:$BP$74,コード表!I37,$BQ$13:$BQ$74,"加算無")=0,"",COUNTIFS($BP$13:$BP$74,コード表!I37,$BQ$13:$BQ$74,"加算無"))</f>
        <v/>
      </c>
      <c r="AD86" s="522"/>
      <c r="AE86" s="521" t="str">
        <f>IF(COUNTIFS($BP$13:$BP$74,コード表!I38,$BQ$13:$BQ$74,"加算無")=0,"",COUNTIFS($BP$13:$BP$74,コード表!I38,$BQ$13:$BQ$74,"加算無"))</f>
        <v/>
      </c>
      <c r="AF86" s="522"/>
      <c r="AG86" s="521" t="str">
        <f>IF(COUNTIFS($BP$13:$BP$74,コード表!I39,$BQ$13:$BQ$74,"加算無")=0,"",COUNTIFS($BP$13:$BP$74,コード表!I39,$BQ$13:$BQ$74,"加算無"))</f>
        <v/>
      </c>
      <c r="AH86" s="522"/>
      <c r="AI86" s="521" t="str">
        <f>IF(COUNTIFS($BP$13:$BP$74,コード表!I40,$BQ$13:$BQ$74,"加算無")=0,"",COUNTIFS($BP$13:$BP$74,コード表!I40,$BQ$13:$BQ$74,"加算無"))</f>
        <v/>
      </c>
      <c r="AJ86" s="522"/>
      <c r="AK86" s="521" t="str">
        <f>IF(COUNTIFS($BP$13:$BP$74,コード表!I41,$BQ$13:$BQ$74,"加算無")=0,"",COUNTIFS($BP$13:$BP$74,コード表!I41,$BQ$13:$BQ$74,"加算無"))</f>
        <v/>
      </c>
      <c r="AL86" s="522"/>
      <c r="AM86" s="521" t="str">
        <f>IF(COUNTIFS($BP$13:$BP$74,コード表!I42,$BQ$13:$BQ$74,"加算無")=0,"",COUNTIFS($BP$13:$BP$74,コード表!I42,$BQ$13:$BQ$74,"加算無"))</f>
        <v/>
      </c>
      <c r="AN86" s="526"/>
      <c r="AO86" s="519"/>
      <c r="AP86" s="520"/>
      <c r="AQ86" s="18"/>
      <c r="AR86" s="14"/>
      <c r="AS86" s="12"/>
      <c r="AT86" s="85"/>
      <c r="AU86" s="62"/>
      <c r="AV86" s="64"/>
      <c r="AW86" s="62"/>
      <c r="AX86" s="62"/>
      <c r="AY86" s="62"/>
      <c r="AZ86" s="62"/>
      <c r="BF86" s="84"/>
      <c r="BG86" s="89"/>
      <c r="BH86" s="89"/>
      <c r="BI86" s="92"/>
      <c r="BJ86" s="92"/>
      <c r="BK86" s="92"/>
      <c r="BL86" s="92"/>
      <c r="BM86" s="93"/>
      <c r="BN86" s="93"/>
      <c r="BO86" s="93"/>
      <c r="BP86" s="93"/>
      <c r="BQ86" s="120"/>
    </row>
    <row r="87" spans="1:69" s="5" customFormat="1" ht="23.25" customHeight="1">
      <c r="A87" s="12"/>
      <c r="B87" s="23"/>
      <c r="C87" s="500" t="s">
        <v>120</v>
      </c>
      <c r="D87" s="503" t="s">
        <v>219</v>
      </c>
      <c r="E87" s="504"/>
      <c r="F87" s="504"/>
      <c r="G87" s="504"/>
      <c r="H87" s="505"/>
      <c r="I87" s="506" t="str">
        <f>IF(COUNTIFS($BP$13:$BP$74,コード表!M27,$BQ$13:$BQ$74,"重度")=0,"",COUNTIFS($BP$13:$BP$74,コード表!M27,$BQ$13:$BQ$74,"重度"))</f>
        <v/>
      </c>
      <c r="J87" s="506"/>
      <c r="K87" s="506" t="str">
        <f>IF(COUNTIFS($BP$13:$BP$74,コード表!M28,$BQ$13:$BQ$74,"重度")=0,"",COUNTIFS($BP$13:$BP$74,コード表!M28,$BQ$13:$BQ$74,"重度"))</f>
        <v/>
      </c>
      <c r="L87" s="506"/>
      <c r="M87" s="506" t="str">
        <f>IF(COUNTIFS($BP$13:$BP$74,コード表!M29,$BQ$13:$BQ$74,"重度")=0,"",COUNTIFS($BP$13:$BP$74,コード表!M29,$BQ$13:$BQ$74,"重度"))</f>
        <v/>
      </c>
      <c r="N87" s="506"/>
      <c r="O87" s="506" t="str">
        <f>IF(COUNTIFS($BP$13:$BP$74,コード表!M30,$BQ$13:$BQ$74,"重度")=0,"",COUNTIFS($BP$13:$BP$74,コード表!M30,$BQ$13:$BQ$74,"重度"))</f>
        <v/>
      </c>
      <c r="P87" s="506"/>
      <c r="Q87" s="506" t="str">
        <f>IF(COUNTIFS($BP$13:$BP$74,コード表!M31,$BQ$13:$BQ$74,"重度")=0,"",COUNTIFS($BP$13:$BP$74,コード表!M31,$BQ$13:$BQ$74,"重度"))</f>
        <v/>
      </c>
      <c r="R87" s="506"/>
      <c r="S87" s="506" t="str">
        <f>IF(COUNTIFS($BP$13:$BP$74,コード表!M32,$BQ$13:$BQ$74,"重度")=0,"",COUNTIFS($BP$13:$BP$74,コード表!M32,$BQ$13:$BQ$74,"重度"))</f>
        <v/>
      </c>
      <c r="T87" s="506"/>
      <c r="U87" s="506" t="str">
        <f>IF(COUNTIFS($BP$13:$BP$74,コード表!M33,$BQ$13:$BQ$74,"重度")=0,"",COUNTIFS($BP$13:$BP$74,コード表!M33,$BQ$13:$BQ$74,"重度"))</f>
        <v/>
      </c>
      <c r="V87" s="506"/>
      <c r="W87" s="506" t="str">
        <f>IF(COUNTIFS($BP$13:$BP$74,コード表!M34,$BQ$13:$BQ$74,"重度")=0,"",COUNTIFS($BP$13:$BP$74,コード表!M34,$BQ$13:$BQ$74,"重度"))</f>
        <v/>
      </c>
      <c r="X87" s="506"/>
      <c r="Y87" s="506" t="str">
        <f>IF(COUNTIFS($BP$13:$BP$74,コード表!M35,$BQ$13:$BQ$74,"重度")=0,"",COUNTIFS($BP$13:$BP$74,コード表!M35,$BQ$13:$BQ$74,"重度"))</f>
        <v/>
      </c>
      <c r="Z87" s="506"/>
      <c r="AA87" s="506" t="str">
        <f>IF(COUNTIFS($BP$13:$BP$74,コード表!M36,$BQ$13:$BQ$74,"重度")=0,"",COUNTIFS($BP$13:$BP$74,コード表!M36,$BQ$13:$BQ$74,"重度"))</f>
        <v/>
      </c>
      <c r="AB87" s="506"/>
      <c r="AC87" s="506" t="str">
        <f>IF(COUNTIFS($BP$13:$BP$74,コード表!M37,$BQ$13:$BQ$74,"重度")=0,"",COUNTIFS($BP$13:$BP$74,コード表!M37,$BQ$13:$BQ$74,"重度"))</f>
        <v/>
      </c>
      <c r="AD87" s="506"/>
      <c r="AE87" s="506" t="str">
        <f>IF(COUNTIFS($BP$13:$BP$74,コード表!M38,$BQ$13:$BQ$74,"重度")=0,"",COUNTIFS($BP$13:$BP$74,コード表!M38,$BQ$13:$BQ$74,"重度"))</f>
        <v/>
      </c>
      <c r="AF87" s="506"/>
      <c r="AG87" s="506" t="str">
        <f>IF(COUNTIFS($BP$13:$BP$74,コード表!M39,$BQ$13:$BQ$74,"重度")=0,"",COUNTIFS($BP$13:$BP$74,コード表!M39,$BQ$13:$BQ$74,"重度"))</f>
        <v/>
      </c>
      <c r="AH87" s="506"/>
      <c r="AI87" s="506" t="str">
        <f>IF(COUNTIFS($BP$13:$BP$74,コード表!M40,$BQ$13:$BQ$74,"重度")=0,"",COUNTIFS($BP$13:$BP$74,コード表!M40,$BQ$13:$BQ$74,"重度"))</f>
        <v/>
      </c>
      <c r="AJ87" s="506"/>
      <c r="AK87" s="506" t="str">
        <f>IF(COUNTIFS($BP$13:$BP$74,コード表!M41,$BQ$13:$BQ$74,"重度")=0,"",COUNTIFS($BP$13:$BP$74,コード表!M41,$BQ$13:$BQ$74,"重度"))</f>
        <v/>
      </c>
      <c r="AL87" s="506"/>
      <c r="AM87" s="506" t="str">
        <f>IF(COUNTIFS($BP$13:$BP$74,コード表!M42,$BQ$13:$BQ$74,"重度")=0,"",COUNTIFS($BP$13:$BP$74,コード表!M42,$BQ$13:$BQ$74,"重度"))</f>
        <v/>
      </c>
      <c r="AN87" s="507"/>
      <c r="AO87" s="519"/>
      <c r="AP87" s="520"/>
      <c r="AQ87" s="18"/>
      <c r="AR87" s="14"/>
      <c r="AS87" s="12"/>
      <c r="AT87" s="85"/>
      <c r="AU87" s="62"/>
      <c r="AV87" s="64"/>
      <c r="AW87" s="62"/>
      <c r="AX87" s="62"/>
      <c r="AY87" s="62"/>
      <c r="AZ87" s="62"/>
      <c r="BF87" s="84"/>
      <c r="BG87" s="89"/>
      <c r="BH87" s="89"/>
      <c r="BI87" s="92"/>
      <c r="BJ87" s="92"/>
      <c r="BK87" s="92"/>
      <c r="BL87" s="92"/>
      <c r="BM87" s="93"/>
      <c r="BN87" s="93"/>
      <c r="BO87" s="93"/>
      <c r="BP87" s="93"/>
      <c r="BQ87" s="120"/>
    </row>
    <row r="88" spans="1:69" s="5" customFormat="1" ht="23.25" customHeight="1">
      <c r="A88" s="12"/>
      <c r="B88" s="23"/>
      <c r="C88" s="501"/>
      <c r="D88" s="514" t="s">
        <v>220</v>
      </c>
      <c r="E88" s="515"/>
      <c r="F88" s="515"/>
      <c r="G88" s="515"/>
      <c r="H88" s="516"/>
      <c r="I88" s="506" t="str">
        <f>IF(COUNTIFS($BP$13:$BP$74,コード表!Q27,$BQ$13:$BQ$74,"外")=0,"",COUNTIFS($BP$13:$BP$74,コード表!Q27,$BQ$13:$BQ$74,"外"))</f>
        <v/>
      </c>
      <c r="J88" s="506"/>
      <c r="K88" s="506" t="str">
        <f>IF(COUNTIFS($BP$13:$BP$74,コード表!Q28,$BQ$13:$BQ$74,"外")=0,"",COUNTIFS($BP$13:$BP$74,コード表!Q28,$BQ$13:$BQ$74,"外"))</f>
        <v/>
      </c>
      <c r="L88" s="506"/>
      <c r="M88" s="506" t="str">
        <f>IF(COUNTIFS($BP$13:$BP$74,コード表!Q29,$BQ$13:$BQ$74,"外")=0,"",COUNTIFS($BP$13:$BP$74,コード表!Q29,$BQ$13:$BQ$74,"外"))</f>
        <v/>
      </c>
      <c r="N88" s="506"/>
      <c r="O88" s="506" t="str">
        <f>IF(COUNTIFS($BP$13:$BP$74,コード表!Q30,$BQ$13:$BQ$74,"外")=0,"",COUNTIFS($BP$13:$BP$74,コード表!Q30,$BQ$13:$BQ$74,"外"))</f>
        <v/>
      </c>
      <c r="P88" s="506"/>
      <c r="Q88" s="506" t="str">
        <f>IF(COUNTIFS($BP$13:$BP$74,コード表!Q31,$BQ$13:$BQ$74,"外")=0,"",COUNTIFS($BP$13:$BP$74,コード表!Q31,$BQ$13:$BQ$74,"外"))</f>
        <v/>
      </c>
      <c r="R88" s="506"/>
      <c r="S88" s="506" t="str">
        <f>IF(COUNTIFS($BP$13:$BP$74,コード表!Q32,$BQ$13:$BQ$74,"外")=0,"",COUNTIFS($BP$13:$BP$74,コード表!Q32,$BQ$13:$BQ$74,"外"))</f>
        <v/>
      </c>
      <c r="T88" s="506"/>
      <c r="U88" s="506" t="str">
        <f>IF(COUNTIFS($BP$13:$BP$74,コード表!Q33,$BQ$13:$BQ$74,"外")=0,"",COUNTIFS($BP$13:$BP$74,コード表!Q33,$BQ$13:$BQ$74,"外"))</f>
        <v/>
      </c>
      <c r="V88" s="506"/>
      <c r="W88" s="506" t="str">
        <f>IF(COUNTIFS($BP$13:$BP$74,コード表!Q34,$BQ$13:$BQ$74,"外")=0,"",COUNTIFS($BP$13:$BP$74,コード表!Q34,$BQ$13:$BQ$74,"外"))</f>
        <v/>
      </c>
      <c r="X88" s="506"/>
      <c r="Y88" s="506" t="str">
        <f>IF(COUNTIFS($BP$13:$BP$74,コード表!Q35,$BQ$13:$BQ$74,"外")=0,"",COUNTIFS($BP$13:$BP$74,コード表!Q35,$BQ$13:$BQ$74,"外"))</f>
        <v/>
      </c>
      <c r="Z88" s="506"/>
      <c r="AA88" s="506" t="str">
        <f>IF(COUNTIFS($BP$13:$BP$74,コード表!Q36,$BQ$13:$BQ$74,"外")=0,"",COUNTIFS($BP$13:$BP$74,コード表!Q36,$BQ$13:$BQ$74,"外"))</f>
        <v/>
      </c>
      <c r="AB88" s="506"/>
      <c r="AC88" s="506" t="str">
        <f>IF(COUNTIFS($BP$13:$BP$74,コード表!Q37,$BQ$13:$BQ$74,"外")=0,"",COUNTIFS($BP$13:$BP$74,コード表!Q37,$BQ$13:$BQ$74,"外"))</f>
        <v/>
      </c>
      <c r="AD88" s="506"/>
      <c r="AE88" s="506" t="str">
        <f>IF(COUNTIFS($BP$13:$BP$74,コード表!Q38,$BQ$13:$BQ$74,"外")=0,"",COUNTIFS($BP$13:$BP$74,コード表!Q38,$BQ$13:$BQ$74,"外"))</f>
        <v/>
      </c>
      <c r="AF88" s="506"/>
      <c r="AG88" s="506" t="str">
        <f>IF(COUNTIFS($BP$13:$BP$74,コード表!Q39,$BQ$13:$BQ$74,"外")=0,"",COUNTIFS($BP$13:$BP$74,コード表!Q39,$BQ$13:$BQ$74,"外"))</f>
        <v/>
      </c>
      <c r="AH88" s="506"/>
      <c r="AI88" s="506" t="str">
        <f>IF(COUNTIFS($BP$13:$BP$74,コード表!Q40,$BQ$13:$BQ$74,"外")=0,"",COUNTIFS($BP$13:$BP$74,コード表!Q40,$BQ$13:$BQ$74,"外"))</f>
        <v/>
      </c>
      <c r="AJ88" s="506"/>
      <c r="AK88" s="506" t="str">
        <f>IF(COUNTIFS($BP$13:$BP$74,コード表!Q41,$BQ$13:$BQ$74,"外")=0,"",COUNTIFS($BP$13:$BP$74,コード表!Q41,$BQ$13:$BQ$74,"外"))</f>
        <v/>
      </c>
      <c r="AL88" s="506"/>
      <c r="AM88" s="506" t="str">
        <f>IF(COUNTIFS($BP$13:$BP$74,コード表!Q42,$BQ$13:$BQ$74,"外")=0,"",COUNTIFS($BP$13:$BP$74,コード表!Q42,$BQ$13:$BQ$74,"外"))</f>
        <v/>
      </c>
      <c r="AN88" s="507"/>
      <c r="AO88" s="519"/>
      <c r="AP88" s="520"/>
      <c r="AQ88" s="18"/>
      <c r="AR88" s="14"/>
      <c r="AS88" s="12"/>
      <c r="AT88" s="85"/>
      <c r="AU88" s="62"/>
      <c r="AV88" s="64"/>
      <c r="AW88" s="62"/>
      <c r="AX88" s="62"/>
      <c r="AY88" s="62"/>
      <c r="AZ88" s="62"/>
      <c r="BF88" s="84"/>
      <c r="BG88" s="89"/>
      <c r="BH88" s="89"/>
      <c r="BI88" s="92"/>
      <c r="BJ88" s="92"/>
      <c r="BK88" s="92"/>
      <c r="BL88" s="92"/>
      <c r="BM88" s="93"/>
      <c r="BN88" s="93"/>
      <c r="BO88" s="93"/>
      <c r="BP88" s="93"/>
      <c r="BQ88" s="120"/>
    </row>
    <row r="89" spans="1:69" s="5" customFormat="1" ht="23.25" customHeight="1" thickBot="1">
      <c r="A89" s="12"/>
      <c r="B89" s="23"/>
      <c r="C89" s="501"/>
      <c r="D89" s="514" t="s">
        <v>221</v>
      </c>
      <c r="E89" s="515"/>
      <c r="F89" s="515"/>
      <c r="G89" s="515"/>
      <c r="H89" s="516"/>
      <c r="I89" s="506" t="str">
        <f>IF(COUNTIFS($BP$13:$BP$74,コード表!T27,$BQ$13:$BQ$74,"内")=0,"",COUNTIFS($BP$13:$BP$74,コード表!T27,$BQ$13:$BQ$74,"内"))</f>
        <v/>
      </c>
      <c r="J89" s="506"/>
      <c r="K89" s="506" t="str">
        <f>IF(COUNTIFS($BP$13:$BP$74,コード表!T28,$BQ$13:$BQ$74,"内")=0,"",COUNTIFS($BP$13:$BP$74,コード表!T28,$BQ$13:$BQ$74,"内"))</f>
        <v/>
      </c>
      <c r="L89" s="506"/>
      <c r="M89" s="506" t="str">
        <f>IF(COUNTIFS($BP$13:$BP$74,コード表!T29,$BQ$13:$BQ$74,"内")=0,"",COUNTIFS($BP$13:$BP$74,コード表!T29,$BQ$13:$BQ$74,"内"))</f>
        <v/>
      </c>
      <c r="N89" s="506"/>
      <c r="O89" s="506" t="str">
        <f>IF(COUNTIFS($BP$13:$BP$74,コード表!T30,$BQ$13:$BQ$74,"内")=0,"",COUNTIFS($BP$13:$BP$74,コード表!T30,$BQ$13:$BQ$74,"内"))</f>
        <v/>
      </c>
      <c r="P89" s="506"/>
      <c r="Q89" s="506" t="str">
        <f>IF(COUNTIFS($BP$13:$BP$74,コード表!T31,$BQ$13:$BQ$74,"内")=0,"",COUNTIFS($BP$13:$BP$74,コード表!T31,$BQ$13:$BQ$74,"内"))</f>
        <v/>
      </c>
      <c r="R89" s="506"/>
      <c r="S89" s="506" t="str">
        <f>IF(COUNTIFS($BP$13:$BP$74,コード表!T32,$BQ$13:$BQ$74,"内")=0,"",COUNTIFS($BP$13:$BP$74,コード表!T32,$BQ$13:$BQ$74,"内"))</f>
        <v/>
      </c>
      <c r="T89" s="506"/>
      <c r="U89" s="506" t="str">
        <f>IF(COUNTIFS($BP$13:$BP$74,コード表!T33,$BQ$13:$BQ$74,"内")=0,"",COUNTIFS($BP$13:$BP$74,コード表!T33,$BQ$13:$BQ$74,"内"))</f>
        <v/>
      </c>
      <c r="V89" s="506"/>
      <c r="W89" s="506" t="str">
        <f>IF(COUNTIFS($BP$13:$BP$74,コード表!T34,$BQ$13:$BQ$74,"内")=0,"",COUNTIFS($BP$13:$BP$74,コード表!T34,$BQ$13:$BQ$74,"内"))</f>
        <v/>
      </c>
      <c r="X89" s="506"/>
      <c r="Y89" s="506" t="str">
        <f>IF(COUNTIFS($BP$13:$BP$74,コード表!T35,$BQ$13:$BQ$74,"内")=0,"",COUNTIFS($BP$13:$BP$74,コード表!T35,$BQ$13:$BQ$74,"内"))</f>
        <v/>
      </c>
      <c r="Z89" s="506"/>
      <c r="AA89" s="506" t="str">
        <f>IF(COUNTIFS($BP$13:$BP$74,コード表!T36,$BQ$13:$BQ$74,"内")=0,"",COUNTIFS($BP$13:$BP$74,コード表!T36,$BQ$13:$BQ$74,"内"))</f>
        <v/>
      </c>
      <c r="AB89" s="506"/>
      <c r="AC89" s="506" t="str">
        <f>IF(COUNTIFS($BP$13:$BP$74,コード表!T37,$BQ$13:$BQ$74,"内")=0,"",COUNTIFS($BP$13:$BP$74,コード表!T37,$BQ$13:$BQ$74,"内"))</f>
        <v/>
      </c>
      <c r="AD89" s="506"/>
      <c r="AE89" s="506" t="str">
        <f>IF(COUNTIFS($BP$13:$BP$74,コード表!T38,$BQ$13:$BQ$74,"内")=0,"",COUNTIFS($BP$13:$BP$74,コード表!T38,$BQ$13:$BQ$74,"内"))</f>
        <v/>
      </c>
      <c r="AF89" s="506"/>
      <c r="AG89" s="506" t="str">
        <f>IF(COUNTIFS($BP$13:$BP$74,コード表!T39,$BQ$13:$BQ$74,"内")=0,"",COUNTIFS($BP$13:$BP$74,コード表!T39,$BQ$13:$BQ$74,"内"))</f>
        <v/>
      </c>
      <c r="AH89" s="506"/>
      <c r="AI89" s="506" t="str">
        <f>IF(COUNTIFS($BP$13:$BP$74,コード表!T40,$BQ$13:$BQ$74,"内")=0,"",COUNTIFS($BP$13:$BP$74,コード表!T40,$BQ$13:$BQ$74,"内"))</f>
        <v/>
      </c>
      <c r="AJ89" s="506"/>
      <c r="AK89" s="506" t="str">
        <f>IF(COUNTIFS($BP$13:$BP$74,コード表!T41,$BQ$13:$BQ$74,"内")=0,"",COUNTIFS($BP$13:$BP$74,コード表!T41,$BQ$13:$BQ$74,"内"))</f>
        <v/>
      </c>
      <c r="AL89" s="506"/>
      <c r="AM89" s="512" t="str">
        <f>IF(COUNTIFS($BP$13:$BP$74,コード表!T42,$BQ$13:$BQ$74,"内")=0,"",COUNTIFS($BP$13:$BP$74,コード表!T42,$BQ$13:$BQ$74,"内"))</f>
        <v/>
      </c>
      <c r="AN89" s="530"/>
      <c r="AO89" s="519"/>
      <c r="AP89" s="520"/>
      <c r="AQ89" s="18"/>
      <c r="AR89" s="14"/>
      <c r="AS89" s="12"/>
      <c r="AT89" s="85"/>
      <c r="AU89" s="62"/>
      <c r="AV89" s="64"/>
      <c r="AW89" s="62"/>
      <c r="AX89" s="62"/>
      <c r="AY89" s="62"/>
      <c r="AZ89" s="62"/>
      <c r="BF89" s="84"/>
      <c r="BG89" s="89"/>
      <c r="BH89" s="89"/>
      <c r="BI89" s="92"/>
      <c r="BJ89" s="92"/>
      <c r="BK89" s="92"/>
      <c r="BL89" s="92"/>
      <c r="BM89" s="93"/>
      <c r="BN89" s="93"/>
      <c r="BO89" s="93"/>
      <c r="BP89" s="93"/>
      <c r="BQ89" s="120"/>
    </row>
    <row r="90" spans="1:69" s="5" customFormat="1" ht="23.25" customHeight="1" thickBot="1">
      <c r="A90" s="12"/>
      <c r="B90" s="23"/>
      <c r="C90" s="502"/>
      <c r="D90" s="531" t="s">
        <v>222</v>
      </c>
      <c r="E90" s="532"/>
      <c r="F90" s="532"/>
      <c r="G90" s="532"/>
      <c r="H90" s="533"/>
      <c r="I90" s="530" t="str">
        <f>IF((SUM($Y$13:$Y$74))=0,"",SUM($Y$13:$Y$74))</f>
        <v/>
      </c>
      <c r="J90" s="534"/>
      <c r="K90" s="534"/>
      <c r="L90" s="534"/>
      <c r="M90" s="535"/>
      <c r="N90" s="71"/>
      <c r="O90" s="72"/>
      <c r="P90" s="72"/>
      <c r="Q90" s="72"/>
      <c r="R90" s="72"/>
      <c r="S90" s="72"/>
      <c r="T90" s="72"/>
      <c r="U90" s="72"/>
      <c r="V90" s="72"/>
      <c r="W90" s="72"/>
      <c r="X90" s="72"/>
      <c r="Y90" s="72"/>
      <c r="Z90" s="72"/>
      <c r="AA90" s="72"/>
      <c r="AB90" s="72"/>
      <c r="AC90" s="73"/>
      <c r="AD90" s="73"/>
      <c r="AE90" s="73"/>
      <c r="AF90" s="73"/>
      <c r="AG90" s="73"/>
      <c r="AH90" s="73"/>
      <c r="AI90" s="73"/>
      <c r="AJ90" s="73"/>
      <c r="AK90" s="73"/>
      <c r="AL90" s="73"/>
      <c r="AM90" s="73"/>
      <c r="AN90" s="73"/>
      <c r="AO90" s="99"/>
      <c r="AP90" s="99"/>
      <c r="AQ90" s="18"/>
      <c r="AR90" s="14"/>
      <c r="AS90" s="12"/>
      <c r="AT90" s="85"/>
      <c r="AU90" s="62"/>
      <c r="AV90" s="64"/>
      <c r="AW90" s="62"/>
      <c r="AX90" s="62"/>
      <c r="AY90" s="62"/>
      <c r="AZ90" s="62"/>
      <c r="BF90" s="84"/>
      <c r="BG90" s="89"/>
      <c r="BH90" s="89"/>
      <c r="BI90" s="92"/>
      <c r="BJ90" s="92"/>
      <c r="BK90" s="92"/>
      <c r="BL90" s="92"/>
      <c r="BM90" s="93"/>
      <c r="BN90" s="93"/>
      <c r="BO90" s="93"/>
      <c r="BP90" s="93"/>
      <c r="BQ90" s="120"/>
    </row>
    <row r="91" spans="1:69" s="5" customFormat="1" ht="23.25" customHeight="1" thickBot="1">
      <c r="A91" s="12"/>
      <c r="B91" s="23"/>
      <c r="C91" s="100"/>
      <c r="D91" s="101"/>
      <c r="E91" s="101"/>
      <c r="F91" s="101"/>
      <c r="G91" s="101"/>
      <c r="H91" s="101"/>
      <c r="I91" s="102"/>
      <c r="J91" s="102"/>
      <c r="K91" s="102"/>
      <c r="L91" s="102"/>
      <c r="M91" s="102"/>
      <c r="N91" s="97"/>
      <c r="O91" s="98"/>
      <c r="P91" s="98"/>
      <c r="Q91" s="98"/>
      <c r="R91" s="98"/>
      <c r="S91" s="98"/>
      <c r="T91" s="98"/>
      <c r="U91" s="98"/>
      <c r="V91" s="98"/>
      <c r="W91" s="98"/>
      <c r="X91" s="98"/>
      <c r="Y91" s="98"/>
      <c r="Z91" s="98"/>
      <c r="AA91" s="98"/>
      <c r="AB91" s="98"/>
      <c r="AC91" s="99"/>
      <c r="AD91" s="99"/>
      <c r="AE91" s="99"/>
      <c r="AF91" s="99"/>
      <c r="AG91" s="527">
        <v>1</v>
      </c>
      <c r="AH91" s="528"/>
      <c r="AI91" s="528"/>
      <c r="AJ91" s="528" t="s">
        <v>13</v>
      </c>
      <c r="AK91" s="528"/>
      <c r="AL91" s="528">
        <v>1</v>
      </c>
      <c r="AM91" s="528"/>
      <c r="AN91" s="528"/>
      <c r="AO91" s="528" t="s">
        <v>14</v>
      </c>
      <c r="AP91" s="529"/>
      <c r="AQ91" s="18"/>
      <c r="AR91" s="14"/>
      <c r="AS91" s="12"/>
      <c r="AT91" s="85"/>
      <c r="AU91" s="62"/>
      <c r="AV91" s="64"/>
      <c r="AW91" s="62"/>
      <c r="AX91" s="62"/>
      <c r="AY91" s="62"/>
      <c r="AZ91" s="62"/>
      <c r="BF91" s="84"/>
      <c r="BG91" s="89"/>
      <c r="BH91" s="89"/>
      <c r="BI91" s="92"/>
      <c r="BJ91" s="92"/>
      <c r="BK91" s="92"/>
      <c r="BL91" s="92"/>
      <c r="BM91" s="93"/>
      <c r="BN91" s="93"/>
      <c r="BO91" s="93"/>
      <c r="BP91" s="93"/>
      <c r="BQ91" s="120"/>
    </row>
    <row r="92" spans="1:69" s="5" customFormat="1" ht="21" customHeight="1" thickBot="1">
      <c r="A92" s="12"/>
      <c r="B92" s="26"/>
      <c r="C92" s="27"/>
      <c r="D92" s="27"/>
      <c r="E92" s="27"/>
      <c r="F92" s="27"/>
      <c r="G92" s="27"/>
      <c r="H92" s="27"/>
      <c r="I92" s="27"/>
      <c r="J92" s="27"/>
      <c r="K92" s="27"/>
      <c r="L92" s="27"/>
      <c r="M92" s="27"/>
      <c r="N92" s="27"/>
      <c r="O92" s="27"/>
      <c r="P92" s="27"/>
      <c r="Q92" s="27"/>
      <c r="R92" s="27"/>
      <c r="S92" s="27"/>
      <c r="T92" s="27"/>
      <c r="U92" s="95"/>
      <c r="V92" s="95"/>
      <c r="W92" s="95"/>
      <c r="X92" s="95"/>
      <c r="Y92" s="27"/>
      <c r="Z92" s="27"/>
      <c r="AA92" s="27"/>
      <c r="AB92" s="27"/>
      <c r="AC92" s="27"/>
      <c r="AD92" s="27"/>
      <c r="AE92" s="27"/>
      <c r="AF92" s="27"/>
      <c r="AG92" s="27"/>
      <c r="AH92" s="27"/>
      <c r="AI92" s="27"/>
      <c r="AJ92" s="27"/>
      <c r="AK92" s="27"/>
      <c r="AL92" s="27"/>
      <c r="AM92" s="27"/>
      <c r="AN92" s="27"/>
      <c r="AO92" s="27"/>
      <c r="AP92" s="27" t="s">
        <v>256</v>
      </c>
      <c r="AQ92" s="28"/>
      <c r="AR92" s="14"/>
      <c r="AS92" s="12"/>
      <c r="AT92" s="85"/>
      <c r="AU92" s="62"/>
      <c r="AV92" s="62"/>
      <c r="AW92" s="64"/>
      <c r="AX92" s="62"/>
      <c r="AY92" s="62"/>
      <c r="AZ92" s="62"/>
      <c r="BF92" s="84"/>
      <c r="BG92" s="89"/>
      <c r="BH92" s="89"/>
      <c r="BI92" s="92"/>
      <c r="BJ92" s="92"/>
      <c r="BK92" s="92"/>
      <c r="BL92" s="92"/>
      <c r="BM92" s="93"/>
      <c r="BN92" s="93"/>
      <c r="BO92" s="93"/>
      <c r="BP92" s="93"/>
      <c r="BQ92" s="120"/>
    </row>
    <row r="93" spans="1:69" ht="16.5">
      <c r="A93" s="12"/>
      <c r="B93" s="10"/>
      <c r="C93" s="5"/>
      <c r="D93" s="11"/>
      <c r="E93" s="11"/>
      <c r="F93" s="11"/>
      <c r="G93" s="7"/>
      <c r="H93" s="7"/>
      <c r="I93" s="9"/>
      <c r="J93" s="7"/>
      <c r="K93" s="7"/>
      <c r="L93" s="7"/>
      <c r="M93" s="7"/>
      <c r="N93" s="7"/>
      <c r="O93" s="60"/>
      <c r="P93" s="7"/>
      <c r="Q93" s="60"/>
      <c r="R93" s="7"/>
      <c r="S93" s="60"/>
      <c r="T93" s="7"/>
      <c r="U93" s="8"/>
      <c r="V93" s="8"/>
      <c r="W93" s="8"/>
      <c r="X93" s="8"/>
      <c r="Y93" s="10"/>
      <c r="Z93" s="10"/>
      <c r="AA93" s="10"/>
      <c r="AB93" s="10"/>
      <c r="AC93" s="10"/>
      <c r="AD93" s="10"/>
      <c r="AE93" s="10"/>
      <c r="AF93" s="10"/>
      <c r="AG93" s="10"/>
      <c r="AH93" s="10"/>
      <c r="AI93" s="10"/>
      <c r="AJ93" s="10"/>
      <c r="AK93" s="10"/>
      <c r="AL93" s="10"/>
      <c r="AM93" s="5"/>
      <c r="AN93" s="5"/>
      <c r="AO93" s="5"/>
      <c r="AP93" s="5"/>
      <c r="AQ93" s="12"/>
      <c r="AR93" s="12"/>
      <c r="AS93" s="12"/>
      <c r="BA93" s="5"/>
      <c r="BB93" s="5"/>
      <c r="BC93" s="5"/>
      <c r="BD93" s="5"/>
      <c r="BE93" s="5"/>
      <c r="BF93" s="84"/>
      <c r="BG93" s="89"/>
      <c r="BH93" s="89"/>
      <c r="BM93" s="93"/>
      <c r="BN93" s="93"/>
      <c r="BO93" s="93"/>
      <c r="BP93" s="93"/>
    </row>
    <row r="94" spans="1:69" ht="16.5">
      <c r="B94" s="10"/>
      <c r="C94" s="11"/>
      <c r="D94" s="11"/>
      <c r="E94" s="11"/>
      <c r="F94" s="11"/>
      <c r="G94" s="7"/>
      <c r="H94" s="7"/>
      <c r="I94" s="9"/>
      <c r="J94" s="7"/>
      <c r="K94" s="7"/>
      <c r="L94" s="7"/>
      <c r="M94" s="7"/>
      <c r="N94" s="7"/>
      <c r="O94" s="60"/>
      <c r="P94" s="7"/>
      <c r="Q94" s="60"/>
      <c r="R94" s="7"/>
      <c r="S94" s="60"/>
      <c r="T94" s="7"/>
      <c r="U94" s="8"/>
      <c r="V94" s="8"/>
      <c r="W94" s="8"/>
      <c r="X94" s="8"/>
      <c r="Y94" s="10"/>
      <c r="Z94" s="10"/>
      <c r="AA94" s="10"/>
      <c r="AB94" s="10"/>
      <c r="AC94" s="10"/>
      <c r="AD94" s="10"/>
      <c r="AE94" s="10"/>
      <c r="AF94" s="10"/>
      <c r="AG94" s="10"/>
      <c r="AH94" s="10"/>
      <c r="AI94" s="10"/>
      <c r="AJ94" s="10"/>
      <c r="AK94" s="10"/>
      <c r="AL94" s="10"/>
    </row>
  </sheetData>
  <sheetProtection algorithmName="SHA-512" hashValue="qLgQaGRQJTCXnUuM2D/2Ru4k+buNW00K5l9isQ4rvhT8Pe3bdiyWuWSzLzyy1umB0/pgAVm/0l4JI8xQZM4Zuw==" saltValue="eI/QzMVb67j28WD6oa4d1Q==" spinCount="100000" sheet="1" selectLockedCells="1"/>
  <protectedRanges>
    <protectedRange sqref="C10 C13:C14 D12:D14 C65:D72" name="請求サービスコード"/>
    <protectedRange sqref="N4 H4 K4" name="サービス提供年月"/>
    <protectedRange sqref="H5:I6 K5:S6" name="事業所情報"/>
    <protectedRange sqref="AA7 AF4:AO6" name="受給者基本情報"/>
    <protectedRange sqref="F5:G5" name="事業所情報_1"/>
    <protectedRange sqref="F6:G6" name="事業所情報_2"/>
    <protectedRange sqref="AL91 AG91" name="ページ_1"/>
    <protectedRange sqref="C15:D64" name="請求サービスコード_1"/>
  </protectedRanges>
  <mergeCells count="1448">
    <mergeCell ref="BQ49:BQ50"/>
    <mergeCell ref="BQ51:BQ52"/>
    <mergeCell ref="BQ53:BQ54"/>
    <mergeCell ref="BQ55:BQ56"/>
    <mergeCell ref="BQ57:BQ58"/>
    <mergeCell ref="BQ59:BQ60"/>
    <mergeCell ref="BQ61:BQ62"/>
    <mergeCell ref="BQ63:BQ64"/>
    <mergeCell ref="BQ65:BQ66"/>
    <mergeCell ref="BQ67:BQ68"/>
    <mergeCell ref="BQ69:BQ70"/>
    <mergeCell ref="BQ71:BQ72"/>
    <mergeCell ref="BQ73:BQ74"/>
    <mergeCell ref="BR13:BR14"/>
    <mergeCell ref="BR15:BR16"/>
    <mergeCell ref="BR17:BR18"/>
    <mergeCell ref="BR19:BR20"/>
    <mergeCell ref="BP47:BP48"/>
    <mergeCell ref="BP49:BP50"/>
    <mergeCell ref="BP51:BP52"/>
    <mergeCell ref="BP53:BP54"/>
    <mergeCell ref="BP55:BP56"/>
    <mergeCell ref="BP57:BP58"/>
    <mergeCell ref="BP59:BP60"/>
    <mergeCell ref="BP61:BP62"/>
    <mergeCell ref="BP63:BP64"/>
    <mergeCell ref="BP65:BP66"/>
    <mergeCell ref="BP67:BP68"/>
    <mergeCell ref="BP69:BP70"/>
    <mergeCell ref="BP71:BP72"/>
    <mergeCell ref="BP73:BP74"/>
    <mergeCell ref="BQ13:BQ14"/>
    <mergeCell ref="BQ15:BQ16"/>
    <mergeCell ref="BQ17:BQ18"/>
    <mergeCell ref="BQ19:BQ20"/>
    <mergeCell ref="BQ21:BQ22"/>
    <mergeCell ref="BQ23:BQ24"/>
    <mergeCell ref="BQ25:BQ26"/>
    <mergeCell ref="BQ27:BQ28"/>
    <mergeCell ref="BQ29:BQ30"/>
    <mergeCell ref="BQ31:BQ32"/>
    <mergeCell ref="BQ33:BQ34"/>
    <mergeCell ref="BQ35:BQ36"/>
    <mergeCell ref="BQ37:BQ38"/>
    <mergeCell ref="BQ39:BQ40"/>
    <mergeCell ref="BQ41:BQ42"/>
    <mergeCell ref="BQ43:BQ44"/>
    <mergeCell ref="BQ45:BQ46"/>
    <mergeCell ref="BQ47:BQ48"/>
    <mergeCell ref="BP13:BP14"/>
    <mergeCell ref="BP15:BP16"/>
    <mergeCell ref="BP17:BP18"/>
    <mergeCell ref="BP19:BP20"/>
    <mergeCell ref="BP21:BP22"/>
    <mergeCell ref="BP23:BP24"/>
    <mergeCell ref="BP25:BP26"/>
    <mergeCell ref="BP27:BP28"/>
    <mergeCell ref="BP29:BP30"/>
    <mergeCell ref="BP31:BP32"/>
    <mergeCell ref="BP33:BP34"/>
    <mergeCell ref="BP35:BP36"/>
    <mergeCell ref="BP37:BP38"/>
    <mergeCell ref="BP39:BP40"/>
    <mergeCell ref="BP41:BP42"/>
    <mergeCell ref="BP43:BP44"/>
    <mergeCell ref="BP45:BP46"/>
    <mergeCell ref="AG91:AI91"/>
    <mergeCell ref="AJ91:AK91"/>
    <mergeCell ref="AL91:AN91"/>
    <mergeCell ref="AO91:AP91"/>
    <mergeCell ref="AG89:AH89"/>
    <mergeCell ref="AI89:AJ89"/>
    <mergeCell ref="AK89:AL89"/>
    <mergeCell ref="AM89:AN89"/>
    <mergeCell ref="AO89:AP89"/>
    <mergeCell ref="D90:H90"/>
    <mergeCell ref="I90:M90"/>
    <mergeCell ref="U89:V89"/>
    <mergeCell ref="W89:X89"/>
    <mergeCell ref="Y89:Z89"/>
    <mergeCell ref="AA89:AB89"/>
    <mergeCell ref="AC89:AD89"/>
    <mergeCell ref="AE89:AF89"/>
    <mergeCell ref="AO88:AP88"/>
    <mergeCell ref="D89:H89"/>
    <mergeCell ref="I89:J89"/>
    <mergeCell ref="K89:L89"/>
    <mergeCell ref="M89:N89"/>
    <mergeCell ref="O89:P89"/>
    <mergeCell ref="Q89:R89"/>
    <mergeCell ref="S89:T89"/>
    <mergeCell ref="Y88:Z88"/>
    <mergeCell ref="AA88:AB88"/>
    <mergeCell ref="AC88:AD88"/>
    <mergeCell ref="AE88:AF88"/>
    <mergeCell ref="AG88:AH88"/>
    <mergeCell ref="AI88:AJ88"/>
    <mergeCell ref="AO87:AP87"/>
    <mergeCell ref="D88:H88"/>
    <mergeCell ref="I88:J88"/>
    <mergeCell ref="K88:L88"/>
    <mergeCell ref="M88:N88"/>
    <mergeCell ref="O88:P88"/>
    <mergeCell ref="Q88:R88"/>
    <mergeCell ref="S88:T88"/>
    <mergeCell ref="U88:V88"/>
    <mergeCell ref="W88:X88"/>
    <mergeCell ref="AC87:AD87"/>
    <mergeCell ref="AE87:AF87"/>
    <mergeCell ref="AG87:AH87"/>
    <mergeCell ref="AI87:AJ87"/>
    <mergeCell ref="AK87:AL87"/>
    <mergeCell ref="AM87:AN87"/>
    <mergeCell ref="Q87:R87"/>
    <mergeCell ref="S87:T87"/>
    <mergeCell ref="U87:V87"/>
    <mergeCell ref="W87:X87"/>
    <mergeCell ref="Y87:Z87"/>
    <mergeCell ref="AA87:AB87"/>
    <mergeCell ref="C87:C90"/>
    <mergeCell ref="D87:H87"/>
    <mergeCell ref="I87:J87"/>
    <mergeCell ref="K87:L87"/>
    <mergeCell ref="M87:N87"/>
    <mergeCell ref="O87:P87"/>
    <mergeCell ref="AE86:AF86"/>
    <mergeCell ref="AG86:AH86"/>
    <mergeCell ref="AI86:AJ86"/>
    <mergeCell ref="AK86:AL86"/>
    <mergeCell ref="AM86:AN86"/>
    <mergeCell ref="AK88:AL88"/>
    <mergeCell ref="AM88:AN88"/>
    <mergeCell ref="AO86:AP86"/>
    <mergeCell ref="S86:T86"/>
    <mergeCell ref="U86:V86"/>
    <mergeCell ref="W86:X86"/>
    <mergeCell ref="Y86:Z86"/>
    <mergeCell ref="AA86:AB86"/>
    <mergeCell ref="AC86:AD86"/>
    <mergeCell ref="C86:H86"/>
    <mergeCell ref="I86:J86"/>
    <mergeCell ref="K86:L86"/>
    <mergeCell ref="M86:N86"/>
    <mergeCell ref="O86:P86"/>
    <mergeCell ref="Q86:R86"/>
    <mergeCell ref="AE85:AF85"/>
    <mergeCell ref="AG85:AH85"/>
    <mergeCell ref="AI85:AJ85"/>
    <mergeCell ref="AK85:AL85"/>
    <mergeCell ref="AM85:AN85"/>
    <mergeCell ref="AO85:AP85"/>
    <mergeCell ref="S85:T85"/>
    <mergeCell ref="U85:V85"/>
    <mergeCell ref="W85:X85"/>
    <mergeCell ref="Y85:Z85"/>
    <mergeCell ref="AA85:AB85"/>
    <mergeCell ref="AC85:AD85"/>
    <mergeCell ref="AI83:AJ83"/>
    <mergeCell ref="AK83:AL83"/>
    <mergeCell ref="AM83:AN83"/>
    <mergeCell ref="AO83:AP83"/>
    <mergeCell ref="I85:J85"/>
    <mergeCell ref="K85:L85"/>
    <mergeCell ref="M85:N85"/>
    <mergeCell ref="O85:P85"/>
    <mergeCell ref="Q85:R85"/>
    <mergeCell ref="U83:V83"/>
    <mergeCell ref="W83:X83"/>
    <mergeCell ref="Y83:Z83"/>
    <mergeCell ref="AA83:AB83"/>
    <mergeCell ref="AC83:AD83"/>
    <mergeCell ref="AE83:AF83"/>
    <mergeCell ref="AK82:AL82"/>
    <mergeCell ref="AM82:AN82"/>
    <mergeCell ref="AO82:AP82"/>
    <mergeCell ref="AI82:AJ82"/>
    <mergeCell ref="AO81:AP81"/>
    <mergeCell ref="D82:H82"/>
    <mergeCell ref="I82:J82"/>
    <mergeCell ref="K82:L82"/>
    <mergeCell ref="M82:N82"/>
    <mergeCell ref="O82:P82"/>
    <mergeCell ref="Q82:R82"/>
    <mergeCell ref="S82:T82"/>
    <mergeCell ref="U82:V82"/>
    <mergeCell ref="W82:X82"/>
    <mergeCell ref="AC81:AD81"/>
    <mergeCell ref="AE81:AF81"/>
    <mergeCell ref="AG81:AH81"/>
    <mergeCell ref="AI81:AJ81"/>
    <mergeCell ref="AK81:AL81"/>
    <mergeCell ref="AM81:AN81"/>
    <mergeCell ref="Q81:R81"/>
    <mergeCell ref="S81:T81"/>
    <mergeCell ref="U81:V81"/>
    <mergeCell ref="W81:X81"/>
    <mergeCell ref="Y81:Z81"/>
    <mergeCell ref="AA81:AB81"/>
    <mergeCell ref="C81:C83"/>
    <mergeCell ref="D81:H81"/>
    <mergeCell ref="I81:J81"/>
    <mergeCell ref="K81:L81"/>
    <mergeCell ref="M81:N81"/>
    <mergeCell ref="O81:P81"/>
    <mergeCell ref="W80:X80"/>
    <mergeCell ref="Y80:Z80"/>
    <mergeCell ref="AA80:AB80"/>
    <mergeCell ref="AC80:AD80"/>
    <mergeCell ref="AE80:AF80"/>
    <mergeCell ref="AG80:AH80"/>
    <mergeCell ref="D83:H83"/>
    <mergeCell ref="I83:J83"/>
    <mergeCell ref="K83:L83"/>
    <mergeCell ref="M83:N83"/>
    <mergeCell ref="O83:P83"/>
    <mergeCell ref="Q83:R83"/>
    <mergeCell ref="S83:T83"/>
    <mergeCell ref="Y82:Z82"/>
    <mergeCell ref="AA82:AB82"/>
    <mergeCell ref="AC82:AD82"/>
    <mergeCell ref="AE82:AF82"/>
    <mergeCell ref="AG82:AH82"/>
    <mergeCell ref="AG83:AH83"/>
    <mergeCell ref="AM79:AN79"/>
    <mergeCell ref="AO79:AP79"/>
    <mergeCell ref="C80:H80"/>
    <mergeCell ref="I80:J80"/>
    <mergeCell ref="K80:L80"/>
    <mergeCell ref="M80:N80"/>
    <mergeCell ref="O80:P80"/>
    <mergeCell ref="Q80:R80"/>
    <mergeCell ref="S80:T80"/>
    <mergeCell ref="U80:V80"/>
    <mergeCell ref="AA79:AB79"/>
    <mergeCell ref="AC79:AD79"/>
    <mergeCell ref="AE79:AF79"/>
    <mergeCell ref="AG79:AH79"/>
    <mergeCell ref="AI79:AJ79"/>
    <mergeCell ref="AK79:AL79"/>
    <mergeCell ref="AJ76:AP77"/>
    <mergeCell ref="I79:J79"/>
    <mergeCell ref="K79:L79"/>
    <mergeCell ref="M79:N79"/>
    <mergeCell ref="O79:P79"/>
    <mergeCell ref="Q79:R79"/>
    <mergeCell ref="S79:T79"/>
    <mergeCell ref="U79:V79"/>
    <mergeCell ref="W79:X79"/>
    <mergeCell ref="Y79:Z79"/>
    <mergeCell ref="AI80:AJ80"/>
    <mergeCell ref="AK80:AL80"/>
    <mergeCell ref="AM80:AN80"/>
    <mergeCell ref="AO80:AP80"/>
    <mergeCell ref="BN73:BN74"/>
    <mergeCell ref="BO73:BO74"/>
    <mergeCell ref="C76:H77"/>
    <mergeCell ref="I76:K77"/>
    <mergeCell ref="L76:M77"/>
    <mergeCell ref="N76:Q77"/>
    <mergeCell ref="R76:V77"/>
    <mergeCell ref="W76:AA77"/>
    <mergeCell ref="AB76:AF77"/>
    <mergeCell ref="AG76:AI77"/>
    <mergeCell ref="BH73:BH74"/>
    <mergeCell ref="BI73:BI74"/>
    <mergeCell ref="BJ73:BJ74"/>
    <mergeCell ref="BK73:BK74"/>
    <mergeCell ref="BL73:BL74"/>
    <mergeCell ref="BM73:BM74"/>
    <mergeCell ref="AY73:AY74"/>
    <mergeCell ref="AZ73:AZ74"/>
    <mergeCell ref="BA73:BA74"/>
    <mergeCell ref="BB73:BB74"/>
    <mergeCell ref="BF73:BF74"/>
    <mergeCell ref="BG73:BG74"/>
    <mergeCell ref="AK73:AO74"/>
    <mergeCell ref="AT73:AT74"/>
    <mergeCell ref="AU73:AU74"/>
    <mergeCell ref="AV73:AV74"/>
    <mergeCell ref="AW73:AW74"/>
    <mergeCell ref="AX73:AX74"/>
    <mergeCell ref="W73:X74"/>
    <mergeCell ref="Y73:Z74"/>
    <mergeCell ref="AA73:AC74"/>
    <mergeCell ref="AE73:AE74"/>
    <mergeCell ref="AF73:AF74"/>
    <mergeCell ref="AG73:AJ74"/>
    <mergeCell ref="L73:M74"/>
    <mergeCell ref="N73:N74"/>
    <mergeCell ref="O73:P74"/>
    <mergeCell ref="Q73:R74"/>
    <mergeCell ref="S73:T74"/>
    <mergeCell ref="U73:V74"/>
    <mergeCell ref="BK71:BK72"/>
    <mergeCell ref="BL71:BL72"/>
    <mergeCell ref="BM71:BM72"/>
    <mergeCell ref="BN71:BN72"/>
    <mergeCell ref="BO71:BO72"/>
    <mergeCell ref="C73:D74"/>
    <mergeCell ref="E73:F74"/>
    <mergeCell ref="G73:H74"/>
    <mergeCell ref="I73:I74"/>
    <mergeCell ref="J73:K74"/>
    <mergeCell ref="BB71:BB72"/>
    <mergeCell ref="BF71:BF72"/>
    <mergeCell ref="BG71:BG72"/>
    <mergeCell ref="BH71:BH72"/>
    <mergeCell ref="BI71:BI72"/>
    <mergeCell ref="BJ71:BJ72"/>
    <mergeCell ref="AV71:AV72"/>
    <mergeCell ref="AW71:AW72"/>
    <mergeCell ref="AX71:AX72"/>
    <mergeCell ref="AY71:AY72"/>
    <mergeCell ref="AZ71:AZ72"/>
    <mergeCell ref="BA71:BA72"/>
    <mergeCell ref="AE71:AE72"/>
    <mergeCell ref="AF71:AF72"/>
    <mergeCell ref="AG71:AJ72"/>
    <mergeCell ref="AK71:AO72"/>
    <mergeCell ref="AT71:AT72"/>
    <mergeCell ref="AU71:AU72"/>
    <mergeCell ref="Q71:R72"/>
    <mergeCell ref="S71:T72"/>
    <mergeCell ref="U71:V72"/>
    <mergeCell ref="W71:X72"/>
    <mergeCell ref="Y71:Z72"/>
    <mergeCell ref="AA71:AC72"/>
    <mergeCell ref="BN69:BN70"/>
    <mergeCell ref="BO69:BO70"/>
    <mergeCell ref="C71:D72"/>
    <mergeCell ref="E71:F72"/>
    <mergeCell ref="G71:H72"/>
    <mergeCell ref="I71:I72"/>
    <mergeCell ref="J71:K72"/>
    <mergeCell ref="L71:M72"/>
    <mergeCell ref="N71:N72"/>
    <mergeCell ref="O71:P72"/>
    <mergeCell ref="BH69:BH70"/>
    <mergeCell ref="BI69:BI70"/>
    <mergeCell ref="BJ69:BJ70"/>
    <mergeCell ref="BK69:BK70"/>
    <mergeCell ref="BL69:BL70"/>
    <mergeCell ref="BM69:BM70"/>
    <mergeCell ref="AY69:AY70"/>
    <mergeCell ref="AZ69:AZ70"/>
    <mergeCell ref="BA69:BA70"/>
    <mergeCell ref="BB69:BB70"/>
    <mergeCell ref="BF69:BF70"/>
    <mergeCell ref="BG69:BG70"/>
    <mergeCell ref="AK69:AO70"/>
    <mergeCell ref="AT69:AT70"/>
    <mergeCell ref="AU69:AU70"/>
    <mergeCell ref="AV69:AV70"/>
    <mergeCell ref="AW69:AW70"/>
    <mergeCell ref="AX69:AX70"/>
    <mergeCell ref="W69:X70"/>
    <mergeCell ref="Y69:Z70"/>
    <mergeCell ref="AA69:AC70"/>
    <mergeCell ref="AE69:AE70"/>
    <mergeCell ref="AF69:AF70"/>
    <mergeCell ref="AG69:AJ70"/>
    <mergeCell ref="L69:M70"/>
    <mergeCell ref="N69:N70"/>
    <mergeCell ref="O69:P70"/>
    <mergeCell ref="Q69:R70"/>
    <mergeCell ref="S69:T70"/>
    <mergeCell ref="U69:V70"/>
    <mergeCell ref="BK67:BK68"/>
    <mergeCell ref="BL67:BL68"/>
    <mergeCell ref="BM67:BM68"/>
    <mergeCell ref="BN67:BN68"/>
    <mergeCell ref="BO67:BO68"/>
    <mergeCell ref="C69:D70"/>
    <mergeCell ref="E69:F70"/>
    <mergeCell ref="G69:H70"/>
    <mergeCell ref="I69:I70"/>
    <mergeCell ref="J69:K70"/>
    <mergeCell ref="BB67:BB68"/>
    <mergeCell ref="BF67:BF68"/>
    <mergeCell ref="BG67:BG68"/>
    <mergeCell ref="BH67:BH68"/>
    <mergeCell ref="BI67:BI68"/>
    <mergeCell ref="BJ67:BJ68"/>
    <mergeCell ref="AV67:AV68"/>
    <mergeCell ref="AW67:AW68"/>
    <mergeCell ref="AX67:AX68"/>
    <mergeCell ref="AY67:AY68"/>
    <mergeCell ref="AZ67:AZ68"/>
    <mergeCell ref="BA67:BA68"/>
    <mergeCell ref="AE67:AE68"/>
    <mergeCell ref="AF67:AF68"/>
    <mergeCell ref="AG67:AJ68"/>
    <mergeCell ref="AK67:AO68"/>
    <mergeCell ref="AT67:AT68"/>
    <mergeCell ref="AU67:AU68"/>
    <mergeCell ref="Q67:R68"/>
    <mergeCell ref="S67:T68"/>
    <mergeCell ref="U67:V68"/>
    <mergeCell ref="W67:X68"/>
    <mergeCell ref="Y67:Z68"/>
    <mergeCell ref="AA67:AC68"/>
    <mergeCell ref="BN65:BN66"/>
    <mergeCell ref="BO65:BO66"/>
    <mergeCell ref="C67:D68"/>
    <mergeCell ref="E67:F68"/>
    <mergeCell ref="G67:H68"/>
    <mergeCell ref="I67:I68"/>
    <mergeCell ref="J67:K68"/>
    <mergeCell ref="L67:M68"/>
    <mergeCell ref="N67:N68"/>
    <mergeCell ref="O67:P68"/>
    <mergeCell ref="BH65:BH66"/>
    <mergeCell ref="BI65:BI66"/>
    <mergeCell ref="BJ65:BJ66"/>
    <mergeCell ref="BK65:BK66"/>
    <mergeCell ref="BL65:BL66"/>
    <mergeCell ref="BM65:BM66"/>
    <mergeCell ref="AY65:AY66"/>
    <mergeCell ref="AZ65:AZ66"/>
    <mergeCell ref="BA65:BA66"/>
    <mergeCell ref="BB65:BB66"/>
    <mergeCell ref="BF65:BF66"/>
    <mergeCell ref="BG65:BG66"/>
    <mergeCell ref="AK65:AO66"/>
    <mergeCell ref="AT65:AT66"/>
    <mergeCell ref="AU65:AU66"/>
    <mergeCell ref="AV65:AV66"/>
    <mergeCell ref="AW65:AW66"/>
    <mergeCell ref="AX65:AX66"/>
    <mergeCell ref="W65:X66"/>
    <mergeCell ref="Y65:Z66"/>
    <mergeCell ref="AA65:AC66"/>
    <mergeCell ref="AE65:AE66"/>
    <mergeCell ref="AF65:AF66"/>
    <mergeCell ref="AG65:AJ66"/>
    <mergeCell ref="L65:M66"/>
    <mergeCell ref="N65:N66"/>
    <mergeCell ref="O65:P66"/>
    <mergeCell ref="Q65:R66"/>
    <mergeCell ref="S65:T66"/>
    <mergeCell ref="U65:V66"/>
    <mergeCell ref="BK63:BK64"/>
    <mergeCell ref="BL63:BL64"/>
    <mergeCell ref="BM63:BM64"/>
    <mergeCell ref="BN63:BN64"/>
    <mergeCell ref="BO63:BO64"/>
    <mergeCell ref="C65:D66"/>
    <mergeCell ref="E65:F66"/>
    <mergeCell ref="G65:H66"/>
    <mergeCell ref="I65:I66"/>
    <mergeCell ref="J65:K66"/>
    <mergeCell ref="BB63:BB64"/>
    <mergeCell ref="BF63:BF64"/>
    <mergeCell ref="BG63:BG64"/>
    <mergeCell ref="BH63:BH64"/>
    <mergeCell ref="BI63:BI64"/>
    <mergeCell ref="BJ63:BJ64"/>
    <mergeCell ref="AV63:AV64"/>
    <mergeCell ref="AW63:AW64"/>
    <mergeCell ref="AX63:AX64"/>
    <mergeCell ref="AY63:AY64"/>
    <mergeCell ref="AZ63:AZ64"/>
    <mergeCell ref="BA63:BA64"/>
    <mergeCell ref="AE63:AE64"/>
    <mergeCell ref="AF63:AF64"/>
    <mergeCell ref="AG63:AJ64"/>
    <mergeCell ref="AK63:AO64"/>
    <mergeCell ref="AT63:AT64"/>
    <mergeCell ref="AU63:AU64"/>
    <mergeCell ref="Q63:R64"/>
    <mergeCell ref="S63:T64"/>
    <mergeCell ref="U63:V64"/>
    <mergeCell ref="W63:X64"/>
    <mergeCell ref="Y63:Z64"/>
    <mergeCell ref="AA63:AC64"/>
    <mergeCell ref="BN61:BN62"/>
    <mergeCell ref="BO61:BO62"/>
    <mergeCell ref="C63:D64"/>
    <mergeCell ref="E63:F64"/>
    <mergeCell ref="G63:H64"/>
    <mergeCell ref="I63:I64"/>
    <mergeCell ref="J63:K64"/>
    <mergeCell ref="L63:M64"/>
    <mergeCell ref="N63:N64"/>
    <mergeCell ref="O63:P64"/>
    <mergeCell ref="BH61:BH62"/>
    <mergeCell ref="BI61:BI62"/>
    <mergeCell ref="BJ61:BJ62"/>
    <mergeCell ref="BK61:BK62"/>
    <mergeCell ref="BL61:BL62"/>
    <mergeCell ref="BM61:BM62"/>
    <mergeCell ref="AY61:AY62"/>
    <mergeCell ref="AZ61:AZ62"/>
    <mergeCell ref="BA61:BA62"/>
    <mergeCell ref="BB61:BB62"/>
    <mergeCell ref="BF61:BF62"/>
    <mergeCell ref="BG61:BG62"/>
    <mergeCell ref="AK61:AO62"/>
    <mergeCell ref="AT61:AT62"/>
    <mergeCell ref="AU61:AU62"/>
    <mergeCell ref="AV61:AV62"/>
    <mergeCell ref="AW61:AW62"/>
    <mergeCell ref="AX61:AX62"/>
    <mergeCell ref="W61:X62"/>
    <mergeCell ref="Y61:Z62"/>
    <mergeCell ref="AA61:AC62"/>
    <mergeCell ref="AE61:AE62"/>
    <mergeCell ref="AF61:AF62"/>
    <mergeCell ref="AG61:AJ62"/>
    <mergeCell ref="L61:M62"/>
    <mergeCell ref="N61:N62"/>
    <mergeCell ref="O61:P62"/>
    <mergeCell ref="Q61:R62"/>
    <mergeCell ref="S61:T62"/>
    <mergeCell ref="U61:V62"/>
    <mergeCell ref="BK59:BK60"/>
    <mergeCell ref="BL59:BL60"/>
    <mergeCell ref="BM59:BM60"/>
    <mergeCell ref="BN59:BN60"/>
    <mergeCell ref="BO59:BO60"/>
    <mergeCell ref="C61:D62"/>
    <mergeCell ref="E61:F62"/>
    <mergeCell ref="G61:H62"/>
    <mergeCell ref="I61:I62"/>
    <mergeCell ref="J61:K62"/>
    <mergeCell ref="BB59:BB60"/>
    <mergeCell ref="BF59:BF60"/>
    <mergeCell ref="BG59:BG60"/>
    <mergeCell ref="BH59:BH60"/>
    <mergeCell ref="BI59:BI60"/>
    <mergeCell ref="BJ59:BJ60"/>
    <mergeCell ref="AV59:AV60"/>
    <mergeCell ref="AW59:AW60"/>
    <mergeCell ref="AX59:AX60"/>
    <mergeCell ref="AY59:AY60"/>
    <mergeCell ref="AZ59:AZ60"/>
    <mergeCell ref="BA59:BA60"/>
    <mergeCell ref="AE59:AE60"/>
    <mergeCell ref="AF59:AF60"/>
    <mergeCell ref="AG59:AJ60"/>
    <mergeCell ref="AK59:AO60"/>
    <mergeCell ref="AT59:AT60"/>
    <mergeCell ref="AU59:AU60"/>
    <mergeCell ref="Q59:R60"/>
    <mergeCell ref="S59:T60"/>
    <mergeCell ref="U59:V60"/>
    <mergeCell ref="W59:X60"/>
    <mergeCell ref="Y59:Z60"/>
    <mergeCell ref="AA59:AC60"/>
    <mergeCell ref="BN57:BN58"/>
    <mergeCell ref="BO57:BO58"/>
    <mergeCell ref="C59:D60"/>
    <mergeCell ref="E59:F60"/>
    <mergeCell ref="G59:H60"/>
    <mergeCell ref="I59:I60"/>
    <mergeCell ref="J59:K60"/>
    <mergeCell ref="L59:M60"/>
    <mergeCell ref="N59:N60"/>
    <mergeCell ref="O59:P60"/>
    <mergeCell ref="BH57:BH58"/>
    <mergeCell ref="BI57:BI58"/>
    <mergeCell ref="BJ57:BJ58"/>
    <mergeCell ref="BK57:BK58"/>
    <mergeCell ref="BL57:BL58"/>
    <mergeCell ref="BM57:BM58"/>
    <mergeCell ref="AY57:AY58"/>
    <mergeCell ref="AZ57:AZ58"/>
    <mergeCell ref="BA57:BA58"/>
    <mergeCell ref="BB57:BB58"/>
    <mergeCell ref="BF57:BF58"/>
    <mergeCell ref="BG57:BG58"/>
    <mergeCell ref="AK57:AO58"/>
    <mergeCell ref="AT57:AT58"/>
    <mergeCell ref="AU57:AU58"/>
    <mergeCell ref="AV57:AV58"/>
    <mergeCell ref="AW57:AW58"/>
    <mergeCell ref="AX57:AX58"/>
    <mergeCell ref="W57:X58"/>
    <mergeCell ref="Y57:Z58"/>
    <mergeCell ref="AA57:AC58"/>
    <mergeCell ref="AE57:AE58"/>
    <mergeCell ref="AF57:AF58"/>
    <mergeCell ref="AG57:AJ58"/>
    <mergeCell ref="L57:M58"/>
    <mergeCell ref="N57:N58"/>
    <mergeCell ref="O57:P58"/>
    <mergeCell ref="Q57:R58"/>
    <mergeCell ref="S57:T58"/>
    <mergeCell ref="U57:V58"/>
    <mergeCell ref="BK55:BK56"/>
    <mergeCell ref="BL55:BL56"/>
    <mergeCell ref="BM55:BM56"/>
    <mergeCell ref="BN55:BN56"/>
    <mergeCell ref="BO55:BO56"/>
    <mergeCell ref="C57:D58"/>
    <mergeCell ref="E57:F58"/>
    <mergeCell ref="G57:H58"/>
    <mergeCell ref="I57:I58"/>
    <mergeCell ref="J57:K58"/>
    <mergeCell ref="BB55:BB56"/>
    <mergeCell ref="BF55:BF56"/>
    <mergeCell ref="BG55:BG56"/>
    <mergeCell ref="BH55:BH56"/>
    <mergeCell ref="BI55:BI56"/>
    <mergeCell ref="BJ55:BJ56"/>
    <mergeCell ref="AV55:AV56"/>
    <mergeCell ref="AW55:AW56"/>
    <mergeCell ref="AX55:AX56"/>
    <mergeCell ref="AY55:AY56"/>
    <mergeCell ref="AZ55:AZ56"/>
    <mergeCell ref="BA55:BA56"/>
    <mergeCell ref="AE55:AE56"/>
    <mergeCell ref="AF55:AF56"/>
    <mergeCell ref="AG55:AJ56"/>
    <mergeCell ref="AK55:AO56"/>
    <mergeCell ref="AT55:AT56"/>
    <mergeCell ref="AU55:AU56"/>
    <mergeCell ref="Q55:R56"/>
    <mergeCell ref="S55:T56"/>
    <mergeCell ref="U55:V56"/>
    <mergeCell ref="W55:X56"/>
    <mergeCell ref="Y55:Z56"/>
    <mergeCell ref="AA55:AC56"/>
    <mergeCell ref="BN53:BN54"/>
    <mergeCell ref="BO53:BO54"/>
    <mergeCell ref="C55:D56"/>
    <mergeCell ref="E55:F56"/>
    <mergeCell ref="G55:H56"/>
    <mergeCell ref="I55:I56"/>
    <mergeCell ref="J55:K56"/>
    <mergeCell ref="L55:M56"/>
    <mergeCell ref="N55:N56"/>
    <mergeCell ref="O55:P56"/>
    <mergeCell ref="BH53:BH54"/>
    <mergeCell ref="BI53:BI54"/>
    <mergeCell ref="BJ53:BJ54"/>
    <mergeCell ref="BK53:BK54"/>
    <mergeCell ref="BL53:BL54"/>
    <mergeCell ref="BM53:BM54"/>
    <mergeCell ref="AY53:AY54"/>
    <mergeCell ref="AZ53:AZ54"/>
    <mergeCell ref="BA53:BA54"/>
    <mergeCell ref="BB53:BB54"/>
    <mergeCell ref="BF53:BF54"/>
    <mergeCell ref="BG53:BG54"/>
    <mergeCell ref="AK53:AO54"/>
    <mergeCell ref="AT53:AT54"/>
    <mergeCell ref="AU53:AU54"/>
    <mergeCell ref="AV53:AV54"/>
    <mergeCell ref="AW53:AW54"/>
    <mergeCell ref="AX53:AX54"/>
    <mergeCell ref="W53:X54"/>
    <mergeCell ref="Y53:Z54"/>
    <mergeCell ref="AA53:AC54"/>
    <mergeCell ref="AE53:AE54"/>
    <mergeCell ref="AF53:AF54"/>
    <mergeCell ref="AG53:AJ54"/>
    <mergeCell ref="L53:M54"/>
    <mergeCell ref="N53:N54"/>
    <mergeCell ref="O53:P54"/>
    <mergeCell ref="Q53:R54"/>
    <mergeCell ref="S53:T54"/>
    <mergeCell ref="U53:V54"/>
    <mergeCell ref="BK51:BK52"/>
    <mergeCell ref="BL51:BL52"/>
    <mergeCell ref="BM51:BM52"/>
    <mergeCell ref="BN51:BN52"/>
    <mergeCell ref="BO51:BO52"/>
    <mergeCell ref="C53:D54"/>
    <mergeCell ref="E53:F54"/>
    <mergeCell ref="G53:H54"/>
    <mergeCell ref="I53:I54"/>
    <mergeCell ref="J53:K54"/>
    <mergeCell ref="BB51:BB52"/>
    <mergeCell ref="BF51:BF52"/>
    <mergeCell ref="BG51:BG52"/>
    <mergeCell ref="BH51:BH52"/>
    <mergeCell ref="BI51:BI52"/>
    <mergeCell ref="BJ51:BJ52"/>
    <mergeCell ref="AV51:AV52"/>
    <mergeCell ref="AW51:AW52"/>
    <mergeCell ref="AX51:AX52"/>
    <mergeCell ref="AY51:AY52"/>
    <mergeCell ref="AZ51:AZ52"/>
    <mergeCell ref="BA51:BA52"/>
    <mergeCell ref="AE51:AE52"/>
    <mergeCell ref="AF51:AF52"/>
    <mergeCell ref="AG51:AJ52"/>
    <mergeCell ref="AK51:AO52"/>
    <mergeCell ref="AT51:AT52"/>
    <mergeCell ref="AU51:AU52"/>
    <mergeCell ref="Q51:R52"/>
    <mergeCell ref="S51:T52"/>
    <mergeCell ref="U51:V52"/>
    <mergeCell ref="W51:X52"/>
    <mergeCell ref="Y51:Z52"/>
    <mergeCell ref="AA51:AC52"/>
    <mergeCell ref="BN49:BN50"/>
    <mergeCell ref="BO49:BO50"/>
    <mergeCell ref="C51:D52"/>
    <mergeCell ref="E51:F52"/>
    <mergeCell ref="G51:H52"/>
    <mergeCell ref="I51:I52"/>
    <mergeCell ref="J51:K52"/>
    <mergeCell ref="L51:M52"/>
    <mergeCell ref="N51:N52"/>
    <mergeCell ref="O51:P52"/>
    <mergeCell ref="BH49:BH50"/>
    <mergeCell ref="BI49:BI50"/>
    <mergeCell ref="BJ49:BJ50"/>
    <mergeCell ref="BK49:BK50"/>
    <mergeCell ref="BL49:BL50"/>
    <mergeCell ref="BM49:BM50"/>
    <mergeCell ref="AY49:AY50"/>
    <mergeCell ref="AZ49:AZ50"/>
    <mergeCell ref="BA49:BA50"/>
    <mergeCell ref="BB49:BB50"/>
    <mergeCell ref="BF49:BF50"/>
    <mergeCell ref="BG49:BG50"/>
    <mergeCell ref="AK49:AO50"/>
    <mergeCell ref="AT49:AT50"/>
    <mergeCell ref="AU49:AU50"/>
    <mergeCell ref="AV49:AV50"/>
    <mergeCell ref="AW49:AW50"/>
    <mergeCell ref="AX49:AX50"/>
    <mergeCell ref="W49:X50"/>
    <mergeCell ref="Y49:Z50"/>
    <mergeCell ref="AA49:AC50"/>
    <mergeCell ref="AE49:AE50"/>
    <mergeCell ref="AF49:AF50"/>
    <mergeCell ref="AG49:AJ50"/>
    <mergeCell ref="L49:M50"/>
    <mergeCell ref="N49:N50"/>
    <mergeCell ref="O49:P50"/>
    <mergeCell ref="Q49:R50"/>
    <mergeCell ref="S49:T50"/>
    <mergeCell ref="U49:V50"/>
    <mergeCell ref="BK47:BK48"/>
    <mergeCell ref="BL47:BL48"/>
    <mergeCell ref="BM47:BM48"/>
    <mergeCell ref="BN47:BN48"/>
    <mergeCell ref="BO47:BO48"/>
    <mergeCell ref="C49:D50"/>
    <mergeCell ref="E49:F50"/>
    <mergeCell ref="G49:H50"/>
    <mergeCell ref="I49:I50"/>
    <mergeCell ref="J49:K50"/>
    <mergeCell ref="BB47:BB48"/>
    <mergeCell ref="BF47:BF48"/>
    <mergeCell ref="BG47:BG48"/>
    <mergeCell ref="BH47:BH48"/>
    <mergeCell ref="BI47:BI48"/>
    <mergeCell ref="BJ47:BJ48"/>
    <mergeCell ref="AV47:AV48"/>
    <mergeCell ref="AW47:AW48"/>
    <mergeCell ref="AX47:AX48"/>
    <mergeCell ref="AY47:AY48"/>
    <mergeCell ref="AZ47:AZ48"/>
    <mergeCell ref="BA47:BA48"/>
    <mergeCell ref="AE47:AE48"/>
    <mergeCell ref="AF47:AF48"/>
    <mergeCell ref="AG47:AJ48"/>
    <mergeCell ref="AK47:AO48"/>
    <mergeCell ref="AT47:AT48"/>
    <mergeCell ref="AU47:AU48"/>
    <mergeCell ref="Q47:R48"/>
    <mergeCell ref="S47:T48"/>
    <mergeCell ref="U47:V48"/>
    <mergeCell ref="W47:X48"/>
    <mergeCell ref="Y47:Z48"/>
    <mergeCell ref="AA47:AC48"/>
    <mergeCell ref="BN45:BN46"/>
    <mergeCell ref="BO45:BO46"/>
    <mergeCell ref="C47:D48"/>
    <mergeCell ref="E47:F48"/>
    <mergeCell ref="G47:H48"/>
    <mergeCell ref="I47:I48"/>
    <mergeCell ref="J47:K48"/>
    <mergeCell ref="L47:M48"/>
    <mergeCell ref="N47:N48"/>
    <mergeCell ref="O47:P48"/>
    <mergeCell ref="BH45:BH46"/>
    <mergeCell ref="BI45:BI46"/>
    <mergeCell ref="BJ45:BJ46"/>
    <mergeCell ref="BK45:BK46"/>
    <mergeCell ref="BL45:BL46"/>
    <mergeCell ref="BM45:BM46"/>
    <mergeCell ref="AY45:AY46"/>
    <mergeCell ref="AZ45:AZ46"/>
    <mergeCell ref="BA45:BA46"/>
    <mergeCell ref="BB45:BB46"/>
    <mergeCell ref="BF45:BF46"/>
    <mergeCell ref="BG45:BG46"/>
    <mergeCell ref="AK45:AO46"/>
    <mergeCell ref="AT45:AT46"/>
    <mergeCell ref="AU45:AU46"/>
    <mergeCell ref="AV45:AV46"/>
    <mergeCell ref="AW45:AW46"/>
    <mergeCell ref="AX45:AX46"/>
    <mergeCell ref="W45:X46"/>
    <mergeCell ref="Y45:Z46"/>
    <mergeCell ref="AA45:AC46"/>
    <mergeCell ref="AE45:AE46"/>
    <mergeCell ref="AF45:AF46"/>
    <mergeCell ref="AG45:AJ46"/>
    <mergeCell ref="L45:M46"/>
    <mergeCell ref="N45:N46"/>
    <mergeCell ref="O45:P46"/>
    <mergeCell ref="Q45:R46"/>
    <mergeCell ref="S45:T46"/>
    <mergeCell ref="U45:V46"/>
    <mergeCell ref="BK43:BK44"/>
    <mergeCell ref="BL43:BL44"/>
    <mergeCell ref="BM43:BM44"/>
    <mergeCell ref="BN43:BN44"/>
    <mergeCell ref="BO43:BO44"/>
    <mergeCell ref="C45:D46"/>
    <mergeCell ref="E45:F46"/>
    <mergeCell ref="G45:H46"/>
    <mergeCell ref="I45:I46"/>
    <mergeCell ref="J45:K46"/>
    <mergeCell ref="BB43:BB44"/>
    <mergeCell ref="BF43:BF44"/>
    <mergeCell ref="BG43:BG44"/>
    <mergeCell ref="BH43:BH44"/>
    <mergeCell ref="BI43:BI44"/>
    <mergeCell ref="BJ43:BJ44"/>
    <mergeCell ref="AV43:AV44"/>
    <mergeCell ref="AW43:AW44"/>
    <mergeCell ref="AX43:AX44"/>
    <mergeCell ref="AY43:AY44"/>
    <mergeCell ref="AZ43:AZ44"/>
    <mergeCell ref="BA43:BA44"/>
    <mergeCell ref="AE43:AE44"/>
    <mergeCell ref="AF43:AF44"/>
    <mergeCell ref="AG43:AJ44"/>
    <mergeCell ref="AK43:AO44"/>
    <mergeCell ref="AT43:AT44"/>
    <mergeCell ref="AU43:AU44"/>
    <mergeCell ref="Q43:R44"/>
    <mergeCell ref="S43:T44"/>
    <mergeCell ref="U43:V44"/>
    <mergeCell ref="W43:X44"/>
    <mergeCell ref="Y43:Z44"/>
    <mergeCell ref="AA43:AC44"/>
    <mergeCell ref="BN41:BN42"/>
    <mergeCell ref="BO41:BO42"/>
    <mergeCell ref="C43:D44"/>
    <mergeCell ref="E43:F44"/>
    <mergeCell ref="G43:H44"/>
    <mergeCell ref="I43:I44"/>
    <mergeCell ref="J43:K44"/>
    <mergeCell ref="L43:M44"/>
    <mergeCell ref="N43:N44"/>
    <mergeCell ref="O43:P44"/>
    <mergeCell ref="BH41:BH42"/>
    <mergeCell ref="BI41:BI42"/>
    <mergeCell ref="BJ41:BJ42"/>
    <mergeCell ref="BK41:BK42"/>
    <mergeCell ref="BL41:BL42"/>
    <mergeCell ref="BM41:BM42"/>
    <mergeCell ref="AY41:AY42"/>
    <mergeCell ref="AZ41:AZ42"/>
    <mergeCell ref="BA41:BA42"/>
    <mergeCell ref="BB41:BB42"/>
    <mergeCell ref="BF41:BF42"/>
    <mergeCell ref="BG41:BG42"/>
    <mergeCell ref="AK41:AO42"/>
    <mergeCell ref="AT41:AT42"/>
    <mergeCell ref="AU41:AU42"/>
    <mergeCell ref="AV41:AV42"/>
    <mergeCell ref="AW41:AW42"/>
    <mergeCell ref="AX41:AX42"/>
    <mergeCell ref="W41:X42"/>
    <mergeCell ref="Y41:Z42"/>
    <mergeCell ref="AA41:AC42"/>
    <mergeCell ref="AE41:AE42"/>
    <mergeCell ref="AF41:AF42"/>
    <mergeCell ref="AG41:AJ42"/>
    <mergeCell ref="L41:M42"/>
    <mergeCell ref="N41:N42"/>
    <mergeCell ref="O41:P42"/>
    <mergeCell ref="Q41:R42"/>
    <mergeCell ref="S41:T42"/>
    <mergeCell ref="U41:V42"/>
    <mergeCell ref="BK39:BK40"/>
    <mergeCell ref="BL39:BL40"/>
    <mergeCell ref="BM39:BM40"/>
    <mergeCell ref="BN39:BN40"/>
    <mergeCell ref="BO39:BO40"/>
    <mergeCell ref="C41:D42"/>
    <mergeCell ref="E41:F42"/>
    <mergeCell ref="G41:H42"/>
    <mergeCell ref="I41:I42"/>
    <mergeCell ref="J41:K42"/>
    <mergeCell ref="BB39:BB40"/>
    <mergeCell ref="BF39:BF40"/>
    <mergeCell ref="BG39:BG40"/>
    <mergeCell ref="BH39:BH40"/>
    <mergeCell ref="BI39:BI40"/>
    <mergeCell ref="BJ39:BJ40"/>
    <mergeCell ref="AV39:AV40"/>
    <mergeCell ref="AW39:AW40"/>
    <mergeCell ref="AX39:AX40"/>
    <mergeCell ref="AY39:AY40"/>
    <mergeCell ref="AZ39:AZ40"/>
    <mergeCell ref="BA39:BA40"/>
    <mergeCell ref="AE39:AE40"/>
    <mergeCell ref="AF39:AF40"/>
    <mergeCell ref="AG39:AJ40"/>
    <mergeCell ref="AK39:AO40"/>
    <mergeCell ref="AT39:AT40"/>
    <mergeCell ref="AU39:AU40"/>
    <mergeCell ref="Q39:R40"/>
    <mergeCell ref="S39:T40"/>
    <mergeCell ref="U39:V40"/>
    <mergeCell ref="W39:X40"/>
    <mergeCell ref="Y39:Z40"/>
    <mergeCell ref="AA39:AC40"/>
    <mergeCell ref="BN37:BN38"/>
    <mergeCell ref="BO37:BO38"/>
    <mergeCell ref="C39:D40"/>
    <mergeCell ref="E39:F40"/>
    <mergeCell ref="G39:H40"/>
    <mergeCell ref="I39:I40"/>
    <mergeCell ref="J39:K40"/>
    <mergeCell ref="L39:M40"/>
    <mergeCell ref="N39:N40"/>
    <mergeCell ref="O39:P40"/>
    <mergeCell ref="BH37:BH38"/>
    <mergeCell ref="BI37:BI38"/>
    <mergeCell ref="BJ37:BJ38"/>
    <mergeCell ref="BK37:BK38"/>
    <mergeCell ref="BL37:BL38"/>
    <mergeCell ref="BM37:BM38"/>
    <mergeCell ref="AY37:AY38"/>
    <mergeCell ref="AZ37:AZ38"/>
    <mergeCell ref="BA37:BA38"/>
    <mergeCell ref="BB37:BB38"/>
    <mergeCell ref="BF37:BF38"/>
    <mergeCell ref="BG37:BG38"/>
    <mergeCell ref="AK37:AO38"/>
    <mergeCell ref="AT37:AT38"/>
    <mergeCell ref="AU37:AU38"/>
    <mergeCell ref="AV37:AV38"/>
    <mergeCell ref="AW37:AW38"/>
    <mergeCell ref="AX37:AX38"/>
    <mergeCell ref="W37:X38"/>
    <mergeCell ref="Y37:Z38"/>
    <mergeCell ref="AA37:AC38"/>
    <mergeCell ref="AE37:AE38"/>
    <mergeCell ref="AF37:AF38"/>
    <mergeCell ref="AG37:AJ38"/>
    <mergeCell ref="L37:M38"/>
    <mergeCell ref="N37:N38"/>
    <mergeCell ref="O37:P38"/>
    <mergeCell ref="Q37:R38"/>
    <mergeCell ref="S37:T38"/>
    <mergeCell ref="U37:V38"/>
    <mergeCell ref="BK35:BK36"/>
    <mergeCell ref="BL35:BL36"/>
    <mergeCell ref="BM35:BM36"/>
    <mergeCell ref="BN35:BN36"/>
    <mergeCell ref="BO35:BO36"/>
    <mergeCell ref="C37:D38"/>
    <mergeCell ref="E37:F38"/>
    <mergeCell ref="G37:H38"/>
    <mergeCell ref="I37:I38"/>
    <mergeCell ref="J37:K38"/>
    <mergeCell ref="BB35:BB36"/>
    <mergeCell ref="BF35:BF36"/>
    <mergeCell ref="BG35:BG36"/>
    <mergeCell ref="BH35:BH36"/>
    <mergeCell ref="BI35:BI36"/>
    <mergeCell ref="BJ35:BJ36"/>
    <mergeCell ref="AV35:AV36"/>
    <mergeCell ref="AW35:AW36"/>
    <mergeCell ref="AX35:AX36"/>
    <mergeCell ref="AY35:AY36"/>
    <mergeCell ref="AZ35:AZ36"/>
    <mergeCell ref="BA35:BA36"/>
    <mergeCell ref="AE35:AE36"/>
    <mergeCell ref="AF35:AF36"/>
    <mergeCell ref="AG35:AJ36"/>
    <mergeCell ref="AK35:AO36"/>
    <mergeCell ref="AT35:AT36"/>
    <mergeCell ref="AU35:AU36"/>
    <mergeCell ref="Q35:R36"/>
    <mergeCell ref="S35:T36"/>
    <mergeCell ref="U35:V36"/>
    <mergeCell ref="W35:X36"/>
    <mergeCell ref="Y35:Z36"/>
    <mergeCell ref="AA35:AC36"/>
    <mergeCell ref="BN33:BN34"/>
    <mergeCell ref="BO33:BO34"/>
    <mergeCell ref="C35:D36"/>
    <mergeCell ref="E35:F36"/>
    <mergeCell ref="G35:H36"/>
    <mergeCell ref="I35:I36"/>
    <mergeCell ref="J35:K36"/>
    <mergeCell ref="L35:M36"/>
    <mergeCell ref="N35:N36"/>
    <mergeCell ref="O35:P36"/>
    <mergeCell ref="BH33:BH34"/>
    <mergeCell ref="BI33:BI34"/>
    <mergeCell ref="BJ33:BJ34"/>
    <mergeCell ref="BK33:BK34"/>
    <mergeCell ref="BL33:BL34"/>
    <mergeCell ref="BM33:BM34"/>
    <mergeCell ref="AY33:AY34"/>
    <mergeCell ref="AZ33:AZ34"/>
    <mergeCell ref="BA33:BA34"/>
    <mergeCell ref="BB33:BB34"/>
    <mergeCell ref="BF33:BF34"/>
    <mergeCell ref="BG33:BG34"/>
    <mergeCell ref="AK33:AO34"/>
    <mergeCell ref="AT33:AT34"/>
    <mergeCell ref="AU33:AU34"/>
    <mergeCell ref="AV33:AV34"/>
    <mergeCell ref="AW33:AW34"/>
    <mergeCell ref="AX33:AX34"/>
    <mergeCell ref="W33:X34"/>
    <mergeCell ref="Y33:Z34"/>
    <mergeCell ref="AA33:AC34"/>
    <mergeCell ref="AE33:AE34"/>
    <mergeCell ref="AF33:AF34"/>
    <mergeCell ref="AG33:AJ34"/>
    <mergeCell ref="L33:M34"/>
    <mergeCell ref="N33:N34"/>
    <mergeCell ref="O33:P34"/>
    <mergeCell ref="Q33:R34"/>
    <mergeCell ref="S33:T34"/>
    <mergeCell ref="U33:V34"/>
    <mergeCell ref="BK31:BK32"/>
    <mergeCell ref="BL31:BL32"/>
    <mergeCell ref="BM31:BM32"/>
    <mergeCell ref="BN31:BN32"/>
    <mergeCell ref="BO31:BO32"/>
    <mergeCell ref="C33:D34"/>
    <mergeCell ref="E33:F34"/>
    <mergeCell ref="G33:H34"/>
    <mergeCell ref="I33:I34"/>
    <mergeCell ref="J33:K34"/>
    <mergeCell ref="BB31:BB32"/>
    <mergeCell ref="BF31:BF32"/>
    <mergeCell ref="BG31:BG32"/>
    <mergeCell ref="BH31:BH32"/>
    <mergeCell ref="BI31:BI32"/>
    <mergeCell ref="BJ31:BJ32"/>
    <mergeCell ref="AV31:AV32"/>
    <mergeCell ref="AW31:AW32"/>
    <mergeCell ref="AX31:AX32"/>
    <mergeCell ref="AY31:AY32"/>
    <mergeCell ref="AZ31:AZ32"/>
    <mergeCell ref="BA31:BA32"/>
    <mergeCell ref="AE31:AE32"/>
    <mergeCell ref="AF31:AF32"/>
    <mergeCell ref="AG31:AJ32"/>
    <mergeCell ref="AK31:AO32"/>
    <mergeCell ref="AT31:AT32"/>
    <mergeCell ref="AU31:AU32"/>
    <mergeCell ref="Q31:R32"/>
    <mergeCell ref="S31:T32"/>
    <mergeCell ref="U31:V32"/>
    <mergeCell ref="W31:X32"/>
    <mergeCell ref="Y31:Z32"/>
    <mergeCell ref="AA31:AC32"/>
    <mergeCell ref="BN29:BN30"/>
    <mergeCell ref="BO29:BO30"/>
    <mergeCell ref="C31:D32"/>
    <mergeCell ref="E31:F32"/>
    <mergeCell ref="G31:H32"/>
    <mergeCell ref="I31:I32"/>
    <mergeCell ref="J31:K32"/>
    <mergeCell ref="L31:M32"/>
    <mergeCell ref="N31:N32"/>
    <mergeCell ref="O31:P32"/>
    <mergeCell ref="BH29:BH30"/>
    <mergeCell ref="BI29:BI30"/>
    <mergeCell ref="BJ29:BJ30"/>
    <mergeCell ref="BK29:BK30"/>
    <mergeCell ref="BL29:BL30"/>
    <mergeCell ref="BM29:BM30"/>
    <mergeCell ref="AY29:AY30"/>
    <mergeCell ref="AZ29:AZ30"/>
    <mergeCell ref="BA29:BA30"/>
    <mergeCell ref="BB29:BB30"/>
    <mergeCell ref="BF29:BF30"/>
    <mergeCell ref="BG29:BG30"/>
    <mergeCell ref="AK29:AO30"/>
    <mergeCell ref="AT29:AT30"/>
    <mergeCell ref="AU29:AU30"/>
    <mergeCell ref="AV29:AV30"/>
    <mergeCell ref="AW29:AW30"/>
    <mergeCell ref="AX29:AX30"/>
    <mergeCell ref="W29:X30"/>
    <mergeCell ref="Y29:Z30"/>
    <mergeCell ref="AA29:AC30"/>
    <mergeCell ref="AE29:AE30"/>
    <mergeCell ref="AF29:AF30"/>
    <mergeCell ref="AG29:AJ30"/>
    <mergeCell ref="L29:M30"/>
    <mergeCell ref="N29:N30"/>
    <mergeCell ref="O29:P30"/>
    <mergeCell ref="Q29:R30"/>
    <mergeCell ref="S29:T30"/>
    <mergeCell ref="U29:V30"/>
    <mergeCell ref="BK27:BK28"/>
    <mergeCell ref="BL27:BL28"/>
    <mergeCell ref="BM27:BM28"/>
    <mergeCell ref="BN27:BN28"/>
    <mergeCell ref="BO27:BO28"/>
    <mergeCell ref="C29:D30"/>
    <mergeCell ref="E29:F30"/>
    <mergeCell ref="G29:H30"/>
    <mergeCell ref="I29:I30"/>
    <mergeCell ref="J29:K30"/>
    <mergeCell ref="BB27:BB28"/>
    <mergeCell ref="BF27:BF28"/>
    <mergeCell ref="BG27:BG28"/>
    <mergeCell ref="BH27:BH28"/>
    <mergeCell ref="BI27:BI28"/>
    <mergeCell ref="BJ27:BJ28"/>
    <mergeCell ref="AV27:AV28"/>
    <mergeCell ref="AW27:AW28"/>
    <mergeCell ref="AX27:AX28"/>
    <mergeCell ref="AY27:AY28"/>
    <mergeCell ref="AZ27:AZ28"/>
    <mergeCell ref="BA27:BA28"/>
    <mergeCell ref="AE27:AE28"/>
    <mergeCell ref="AF27:AF28"/>
    <mergeCell ref="AG27:AJ28"/>
    <mergeCell ref="AK27:AO28"/>
    <mergeCell ref="AT27:AT28"/>
    <mergeCell ref="AU27:AU28"/>
    <mergeCell ref="Q27:R28"/>
    <mergeCell ref="S27:T28"/>
    <mergeCell ref="U27:V28"/>
    <mergeCell ref="W27:X28"/>
    <mergeCell ref="Y27:Z28"/>
    <mergeCell ref="AA27:AC28"/>
    <mergeCell ref="BN25:BN26"/>
    <mergeCell ref="BO25:BO26"/>
    <mergeCell ref="C27:D28"/>
    <mergeCell ref="E27:F28"/>
    <mergeCell ref="G27:H28"/>
    <mergeCell ref="I27:I28"/>
    <mergeCell ref="J27:K28"/>
    <mergeCell ref="L27:M28"/>
    <mergeCell ref="N27:N28"/>
    <mergeCell ref="O27:P28"/>
    <mergeCell ref="BH25:BH26"/>
    <mergeCell ref="BI25:BI26"/>
    <mergeCell ref="BJ25:BJ26"/>
    <mergeCell ref="BK25:BK26"/>
    <mergeCell ref="BL25:BL26"/>
    <mergeCell ref="BM25:BM26"/>
    <mergeCell ref="AY25:AY26"/>
    <mergeCell ref="AZ25:AZ26"/>
    <mergeCell ref="BA25:BA26"/>
    <mergeCell ref="BB25:BB26"/>
    <mergeCell ref="BF25:BF26"/>
    <mergeCell ref="BG25:BG26"/>
    <mergeCell ref="AK25:AO26"/>
    <mergeCell ref="AT25:AT26"/>
    <mergeCell ref="AU25:AU26"/>
    <mergeCell ref="AV25:AV26"/>
    <mergeCell ref="AW25:AW26"/>
    <mergeCell ref="AX25:AX26"/>
    <mergeCell ref="W25:X26"/>
    <mergeCell ref="Y25:Z26"/>
    <mergeCell ref="AA25:AC26"/>
    <mergeCell ref="AE25:AE26"/>
    <mergeCell ref="AF25:AF26"/>
    <mergeCell ref="AG25:AJ26"/>
    <mergeCell ref="L25:M26"/>
    <mergeCell ref="N25:N26"/>
    <mergeCell ref="O25:P26"/>
    <mergeCell ref="Q25:R26"/>
    <mergeCell ref="S25:T26"/>
    <mergeCell ref="U25:V26"/>
    <mergeCell ref="BK23:BK24"/>
    <mergeCell ref="BL23:BL24"/>
    <mergeCell ref="BM23:BM24"/>
    <mergeCell ref="BN23:BN24"/>
    <mergeCell ref="BO23:BO24"/>
    <mergeCell ref="C25:D26"/>
    <mergeCell ref="E25:F26"/>
    <mergeCell ref="G25:H26"/>
    <mergeCell ref="I25:I26"/>
    <mergeCell ref="J25:K26"/>
    <mergeCell ref="BB23:BB24"/>
    <mergeCell ref="BF23:BF24"/>
    <mergeCell ref="BG23:BG24"/>
    <mergeCell ref="BH23:BH24"/>
    <mergeCell ref="BI23:BI24"/>
    <mergeCell ref="BJ23:BJ24"/>
    <mergeCell ref="AV23:AV24"/>
    <mergeCell ref="AW23:AW24"/>
    <mergeCell ref="AX23:AX24"/>
    <mergeCell ref="AY23:AY24"/>
    <mergeCell ref="AZ23:AZ24"/>
    <mergeCell ref="BA23:BA24"/>
    <mergeCell ref="AE23:AE24"/>
    <mergeCell ref="AF23:AF24"/>
    <mergeCell ref="AG23:AJ24"/>
    <mergeCell ref="AK23:AO24"/>
    <mergeCell ref="AT23:AT24"/>
    <mergeCell ref="AU23:AU24"/>
    <mergeCell ref="Q23:R24"/>
    <mergeCell ref="S23:T24"/>
    <mergeCell ref="U23:V24"/>
    <mergeCell ref="W23:X24"/>
    <mergeCell ref="Y23:Z24"/>
    <mergeCell ref="AA23:AC24"/>
    <mergeCell ref="BN21:BN22"/>
    <mergeCell ref="BO21:BO22"/>
    <mergeCell ref="C23:D24"/>
    <mergeCell ref="E23:F24"/>
    <mergeCell ref="G23:H24"/>
    <mergeCell ref="I23:I24"/>
    <mergeCell ref="J23:K24"/>
    <mergeCell ref="L23:M24"/>
    <mergeCell ref="N23:N24"/>
    <mergeCell ref="O23:P24"/>
    <mergeCell ref="BH21:BH22"/>
    <mergeCell ref="BI21:BI22"/>
    <mergeCell ref="BJ21:BJ22"/>
    <mergeCell ref="BK21:BK22"/>
    <mergeCell ref="BL21:BL22"/>
    <mergeCell ref="BM21:BM22"/>
    <mergeCell ref="AY21:AY22"/>
    <mergeCell ref="AZ21:AZ22"/>
    <mergeCell ref="BA21:BA22"/>
    <mergeCell ref="BB21:BB22"/>
    <mergeCell ref="BF21:BF22"/>
    <mergeCell ref="BG21:BG22"/>
    <mergeCell ref="AK21:AO22"/>
    <mergeCell ref="AT21:AT22"/>
    <mergeCell ref="AU21:AU22"/>
    <mergeCell ref="AV21:AV22"/>
    <mergeCell ref="AW21:AW22"/>
    <mergeCell ref="AX21:AX22"/>
    <mergeCell ref="W21:X22"/>
    <mergeCell ref="Y21:Z22"/>
    <mergeCell ref="AA21:AC22"/>
    <mergeCell ref="AE21:AE22"/>
    <mergeCell ref="AF21:AF22"/>
    <mergeCell ref="AG21:AJ22"/>
    <mergeCell ref="L21:M22"/>
    <mergeCell ref="N21:N22"/>
    <mergeCell ref="O21:P22"/>
    <mergeCell ref="Q21:R22"/>
    <mergeCell ref="S21:T22"/>
    <mergeCell ref="U21:V22"/>
    <mergeCell ref="BK19:BK20"/>
    <mergeCell ref="BL19:BL20"/>
    <mergeCell ref="BM19:BM20"/>
    <mergeCell ref="BN19:BN20"/>
    <mergeCell ref="BO19:BO20"/>
    <mergeCell ref="C21:D22"/>
    <mergeCell ref="E21:F22"/>
    <mergeCell ref="G21:H22"/>
    <mergeCell ref="I21:I22"/>
    <mergeCell ref="J21:K22"/>
    <mergeCell ref="BB19:BB20"/>
    <mergeCell ref="BF19:BF20"/>
    <mergeCell ref="BG19:BG20"/>
    <mergeCell ref="BH19:BH20"/>
    <mergeCell ref="BI19:BI20"/>
    <mergeCell ref="BJ19:BJ20"/>
    <mergeCell ref="AV19:AV20"/>
    <mergeCell ref="AW19:AW20"/>
    <mergeCell ref="AX19:AX20"/>
    <mergeCell ref="AY19:AY20"/>
    <mergeCell ref="AZ19:AZ20"/>
    <mergeCell ref="BA19:BA20"/>
    <mergeCell ref="AE19:AE20"/>
    <mergeCell ref="AF19:AF20"/>
    <mergeCell ref="AG19:AJ20"/>
    <mergeCell ref="AK19:AO20"/>
    <mergeCell ref="AT19:AT20"/>
    <mergeCell ref="AU19:AU20"/>
    <mergeCell ref="Q19:R20"/>
    <mergeCell ref="S19:T20"/>
    <mergeCell ref="U19:V20"/>
    <mergeCell ref="W19:X20"/>
    <mergeCell ref="Y19:Z20"/>
    <mergeCell ref="AA19:AC20"/>
    <mergeCell ref="BN17:BN18"/>
    <mergeCell ref="BO17:BO18"/>
    <mergeCell ref="C19:D20"/>
    <mergeCell ref="E19:F20"/>
    <mergeCell ref="G19:H20"/>
    <mergeCell ref="I19:I20"/>
    <mergeCell ref="J19:K20"/>
    <mergeCell ref="L19:M20"/>
    <mergeCell ref="N19:N20"/>
    <mergeCell ref="O19:P20"/>
    <mergeCell ref="BH17:BH18"/>
    <mergeCell ref="BI17:BI18"/>
    <mergeCell ref="BJ17:BJ18"/>
    <mergeCell ref="BK17:BK18"/>
    <mergeCell ref="BL17:BL18"/>
    <mergeCell ref="BM17:BM18"/>
    <mergeCell ref="AY17:AY18"/>
    <mergeCell ref="AZ17:AZ18"/>
    <mergeCell ref="BA17:BA18"/>
    <mergeCell ref="BB17:BB18"/>
    <mergeCell ref="BF17:BF18"/>
    <mergeCell ref="BG17:BG18"/>
    <mergeCell ref="AK17:AO18"/>
    <mergeCell ref="AT17:AT18"/>
    <mergeCell ref="AU17:AU18"/>
    <mergeCell ref="AV17:AV18"/>
    <mergeCell ref="AW17:AW18"/>
    <mergeCell ref="AX17:AX18"/>
    <mergeCell ref="W17:X18"/>
    <mergeCell ref="Y17:Z18"/>
    <mergeCell ref="AA17:AC18"/>
    <mergeCell ref="AE17:AE18"/>
    <mergeCell ref="AF17:AF18"/>
    <mergeCell ref="AG17:AJ18"/>
    <mergeCell ref="L17:M18"/>
    <mergeCell ref="N17:N18"/>
    <mergeCell ref="O17:P18"/>
    <mergeCell ref="Q17:R18"/>
    <mergeCell ref="S17:T18"/>
    <mergeCell ref="U17:V18"/>
    <mergeCell ref="BK15:BK16"/>
    <mergeCell ref="BL15:BL16"/>
    <mergeCell ref="BM15:BM16"/>
    <mergeCell ref="BN15:BN16"/>
    <mergeCell ref="BO15:BO16"/>
    <mergeCell ref="C17:D18"/>
    <mergeCell ref="E17:F18"/>
    <mergeCell ref="G17:H18"/>
    <mergeCell ref="I17:I18"/>
    <mergeCell ref="J17:K18"/>
    <mergeCell ref="BB15:BB16"/>
    <mergeCell ref="BF15:BF16"/>
    <mergeCell ref="BG15:BG16"/>
    <mergeCell ref="BH15:BH16"/>
    <mergeCell ref="BI15:BI16"/>
    <mergeCell ref="BJ15:BJ16"/>
    <mergeCell ref="AV15:AV16"/>
    <mergeCell ref="AW15:AW16"/>
    <mergeCell ref="AX15:AX16"/>
    <mergeCell ref="AY15:AY16"/>
    <mergeCell ref="AZ15:AZ16"/>
    <mergeCell ref="BA15:BA16"/>
    <mergeCell ref="C15:D16"/>
    <mergeCell ref="E15:F16"/>
    <mergeCell ref="G15:H16"/>
    <mergeCell ref="I15:I16"/>
    <mergeCell ref="J15:K16"/>
    <mergeCell ref="L15:M16"/>
    <mergeCell ref="N15:N16"/>
    <mergeCell ref="O15:P16"/>
    <mergeCell ref="BH13:BH14"/>
    <mergeCell ref="BI13:BI14"/>
    <mergeCell ref="BJ13:BJ14"/>
    <mergeCell ref="BK13:BK14"/>
    <mergeCell ref="BL13:BL14"/>
    <mergeCell ref="BM13:BM14"/>
    <mergeCell ref="AY13:AY14"/>
    <mergeCell ref="AZ13:AZ14"/>
    <mergeCell ref="BA13:BA14"/>
    <mergeCell ref="BB13:BB14"/>
    <mergeCell ref="AW13:AW14"/>
    <mergeCell ref="AX13:AX14"/>
    <mergeCell ref="W13:X14"/>
    <mergeCell ref="Y13:Z14"/>
    <mergeCell ref="AA13:AC14"/>
    <mergeCell ref="AE13:AE14"/>
    <mergeCell ref="AF13:AF14"/>
    <mergeCell ref="AG13:AJ14"/>
    <mergeCell ref="L13:M14"/>
    <mergeCell ref="N13:N14"/>
    <mergeCell ref="O13:P14"/>
    <mergeCell ref="Q13:R14"/>
    <mergeCell ref="AE15:AE16"/>
    <mergeCell ref="AF15:AF16"/>
    <mergeCell ref="AG15:AJ16"/>
    <mergeCell ref="AK15:AO16"/>
    <mergeCell ref="AT15:AT16"/>
    <mergeCell ref="AU15:AU16"/>
    <mergeCell ref="Q15:R16"/>
    <mergeCell ref="S15:T16"/>
    <mergeCell ref="U15:V16"/>
    <mergeCell ref="W15:X16"/>
    <mergeCell ref="Y15:Z16"/>
    <mergeCell ref="AA15:AC16"/>
    <mergeCell ref="G12:K12"/>
    <mergeCell ref="L12:P12"/>
    <mergeCell ref="BI12:BJ12"/>
    <mergeCell ref="BN13:BN14"/>
    <mergeCell ref="BO13:BO14"/>
    <mergeCell ref="BK12:BL12"/>
    <mergeCell ref="BM12:BN12"/>
    <mergeCell ref="BF13:BF14"/>
    <mergeCell ref="BG13:BG14"/>
    <mergeCell ref="AT13:AT14"/>
    <mergeCell ref="AU13:AU14"/>
    <mergeCell ref="AV13:AV14"/>
    <mergeCell ref="C13:D14"/>
    <mergeCell ref="E13:F14"/>
    <mergeCell ref="G13:H14"/>
    <mergeCell ref="I13:I14"/>
    <mergeCell ref="J13:K14"/>
    <mergeCell ref="AG10:AJ12"/>
    <mergeCell ref="AK10:AO12"/>
    <mergeCell ref="S11:T12"/>
    <mergeCell ref="U11:V12"/>
    <mergeCell ref="W11:X12"/>
    <mergeCell ref="Y11:Z12"/>
    <mergeCell ref="AF7:AI8"/>
    <mergeCell ref="AJ7:AO8"/>
    <mergeCell ref="C10:D12"/>
    <mergeCell ref="E10:F12"/>
    <mergeCell ref="G10:P11"/>
    <mergeCell ref="Q10:R12"/>
    <mergeCell ref="S10:Z10"/>
    <mergeCell ref="AA10:AC12"/>
    <mergeCell ref="AE10:AE12"/>
    <mergeCell ref="AF10:AF12"/>
    <mergeCell ref="AK13:AO14"/>
    <mergeCell ref="S13:T14"/>
    <mergeCell ref="U13:V14"/>
    <mergeCell ref="C5:G5"/>
    <mergeCell ref="H5:U5"/>
    <mergeCell ref="V5:AB5"/>
    <mergeCell ref="AC5:AO5"/>
    <mergeCell ref="C6:G7"/>
    <mergeCell ref="H6:U7"/>
    <mergeCell ref="V6:AB6"/>
    <mergeCell ref="AC6:AO6"/>
    <mergeCell ref="V7:Z8"/>
    <mergeCell ref="AA7:AE8"/>
    <mergeCell ref="B1:H1"/>
    <mergeCell ref="B2:AK3"/>
    <mergeCell ref="C4:G4"/>
    <mergeCell ref="H4:K4"/>
    <mergeCell ref="L4:M4"/>
    <mergeCell ref="N4:O4"/>
    <mergeCell ref="P4:U4"/>
    <mergeCell ref="V4:AB4"/>
    <mergeCell ref="AC4:AO4"/>
  </mergeCells>
  <phoneticPr fontId="2"/>
  <conditionalFormatting sqref="O13">
    <cfRule type="cellIs" dxfId="46" priority="42" operator="lessThan">
      <formula>0</formula>
    </cfRule>
  </conditionalFormatting>
  <conditionalFormatting sqref="O71 O73">
    <cfRule type="cellIs" dxfId="45" priority="41" operator="lessThan">
      <formula>0</formula>
    </cfRule>
  </conditionalFormatting>
  <conditionalFormatting sqref="O65">
    <cfRule type="cellIs" dxfId="44" priority="39" operator="lessThan">
      <formula>0</formula>
    </cfRule>
  </conditionalFormatting>
  <conditionalFormatting sqref="O67 O69">
    <cfRule type="cellIs" dxfId="43" priority="38" operator="lessThan">
      <formula>0</formula>
    </cfRule>
  </conditionalFormatting>
  <conditionalFormatting sqref="S13:X74">
    <cfRule type="expression" dxfId="42" priority="28">
      <formula>COUNTIF($S13:$W13,"〇")&gt;1</formula>
    </cfRule>
  </conditionalFormatting>
  <conditionalFormatting sqref="O15 O17 O55 O57">
    <cfRule type="cellIs" dxfId="41" priority="12" operator="lessThan">
      <formula>0</formula>
    </cfRule>
  </conditionalFormatting>
  <conditionalFormatting sqref="O59 O61">
    <cfRule type="cellIs" dxfId="40" priority="11" operator="lessThan">
      <formula>0</formula>
    </cfRule>
  </conditionalFormatting>
  <conditionalFormatting sqref="O63">
    <cfRule type="cellIs" dxfId="39" priority="10" operator="lessThan">
      <formula>0</formula>
    </cfRule>
  </conditionalFormatting>
  <conditionalFormatting sqref="O19 O21">
    <cfRule type="cellIs" dxfId="38" priority="9" operator="lessThan">
      <formula>0</formula>
    </cfRule>
  </conditionalFormatting>
  <conditionalFormatting sqref="O23 O25">
    <cfRule type="cellIs" dxfId="37" priority="8" operator="lessThan">
      <formula>0</formula>
    </cfRule>
  </conditionalFormatting>
  <conditionalFormatting sqref="O47 O49">
    <cfRule type="cellIs" dxfId="36" priority="2" operator="lessThan">
      <formula>0</formula>
    </cfRule>
  </conditionalFormatting>
  <conditionalFormatting sqref="O27 O29">
    <cfRule type="cellIs" dxfId="35" priority="7" operator="lessThan">
      <formula>0</formula>
    </cfRule>
  </conditionalFormatting>
  <conditionalFormatting sqref="O31 O33">
    <cfRule type="cellIs" dxfId="34" priority="6" operator="lessThan">
      <formula>0</formula>
    </cfRule>
  </conditionalFormatting>
  <conditionalFormatting sqref="O35 O37">
    <cfRule type="cellIs" dxfId="33" priority="5" operator="lessThan">
      <formula>0</formula>
    </cfRule>
  </conditionalFormatting>
  <conditionalFormatting sqref="O39 O41">
    <cfRule type="cellIs" dxfId="32" priority="4" operator="lessThan">
      <formula>0</formula>
    </cfRule>
  </conditionalFormatting>
  <conditionalFormatting sqref="O43 O45">
    <cfRule type="cellIs" dxfId="31" priority="3" operator="lessThan">
      <formula>0</formula>
    </cfRule>
  </conditionalFormatting>
  <conditionalFormatting sqref="O51 O53">
    <cfRule type="cellIs" dxfId="30" priority="1" operator="lessThan">
      <formula>0</formula>
    </cfRule>
  </conditionalFormatting>
  <dataValidations count="4">
    <dataValidation type="list" allowBlank="1" showInputMessage="1" showErrorMessage="1" sqref="S13:X74" xr:uid="{D8872F31-0722-4E70-9BF9-7980E06D37D6}">
      <formula1>$BD$14</formula1>
    </dataValidation>
    <dataValidation type="list" allowBlank="1" showInputMessage="1" showErrorMessage="1" sqref="AA7:AE8" xr:uid="{4F8FB7D6-7D11-420F-88D3-ADD6D44E1F94}">
      <formula1>$BC$13:$BC$15</formula1>
    </dataValidation>
    <dataValidation type="whole" operator="lessThanOrEqual" allowBlank="1" showInputMessage="1" showErrorMessage="1" errorTitle="送迎回数を入力してください" error="最大２回です。" sqref="AA19 AA15 AA17 AA37 AA39 AA41 AA43 AA45 AA47 AA49 AA51 AA53 AA55 AA57 AA59 AA61 AA63 AA65 AA67 AA69 AA71 AA73" xr:uid="{92E84F8B-2E8E-4CD0-B141-F49B58ECA7CB}">
      <formula1>2</formula1>
    </dataValidation>
    <dataValidation type="list" allowBlank="1" showInputMessage="1" showErrorMessage="1" sqref="Y13:Z74" xr:uid="{445B1E92-4E7A-4474-A8C6-B38C6495F439}">
      <formula1>$BD$16:$BD$17</formula1>
    </dataValidation>
  </dataValidations>
  <pageMargins left="0.43307086614173229" right="0.43307086614173229" top="0" bottom="0" header="0" footer="0"/>
  <pageSetup paperSize="9" scale="5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6CE08-87AC-4A5C-B97D-50D16198EF6B}">
  <sheetPr transitionEvaluation="1">
    <tabColor rgb="FFFFFF99"/>
  </sheetPr>
  <dimension ref="A1:BW186"/>
  <sheetViews>
    <sheetView tabSelected="1" view="pageBreakPreview" topLeftCell="A49" zoomScale="55" zoomScaleNormal="55" zoomScaleSheetLayoutView="55" workbookViewId="0">
      <selection activeCell="AC4" sqref="AC4:AO4"/>
    </sheetView>
  </sheetViews>
  <sheetFormatPr defaultColWidth="9" defaultRowHeight="15.75"/>
  <cols>
    <col min="1" max="44" width="4.125" style="62" customWidth="1"/>
    <col min="45" max="45" width="4.125" style="62" hidden="1" customWidth="1"/>
    <col min="46" max="46" width="14.25" style="85" hidden="1" customWidth="1"/>
    <col min="47" max="47" width="10.5" style="62" hidden="1" customWidth="1"/>
    <col min="48" max="48" width="10.375" style="62" hidden="1" customWidth="1"/>
    <col min="49" max="49" width="10.375" style="64" hidden="1" customWidth="1"/>
    <col min="50" max="50" width="10.375" style="62" hidden="1" customWidth="1"/>
    <col min="51" max="55" width="9.875" style="62" hidden="1" customWidth="1"/>
    <col min="56" max="57" width="9" style="62" hidden="1" customWidth="1"/>
    <col min="58" max="58" width="14.125" style="90" hidden="1" customWidth="1"/>
    <col min="59" max="59" width="15.25" style="91" hidden="1" customWidth="1"/>
    <col min="60" max="60" width="11.375" style="91" hidden="1" customWidth="1"/>
    <col min="61" max="61" width="5.5" style="92" hidden="1" customWidth="1"/>
    <col min="62" max="62" width="8.5" style="92" hidden="1" customWidth="1"/>
    <col min="63" max="63" width="4.5" style="92" hidden="1" customWidth="1"/>
    <col min="64" max="64" width="7.625" style="92" hidden="1" customWidth="1"/>
    <col min="65" max="65" width="5.125" style="92" hidden="1" customWidth="1"/>
    <col min="66" max="66" width="8" style="92" hidden="1" customWidth="1"/>
    <col min="67" max="67" width="10" style="92" hidden="1" customWidth="1"/>
    <col min="68" max="68" width="13.5" style="92" hidden="1" customWidth="1"/>
    <col min="69" max="69" width="9" style="92" hidden="1" customWidth="1"/>
    <col min="70" max="75" width="9" style="62" hidden="1" customWidth="1"/>
    <col min="76" max="76" width="9" style="62" customWidth="1"/>
    <col min="77" max="16384" width="9" style="62"/>
  </cols>
  <sheetData>
    <row r="1" spans="1:75" s="5" customFormat="1" ht="18" customHeight="1" thickBot="1">
      <c r="A1" s="12"/>
      <c r="B1" s="273" t="s">
        <v>103</v>
      </c>
      <c r="C1" s="273"/>
      <c r="D1" s="273"/>
      <c r="E1" s="273"/>
      <c r="F1" s="273"/>
      <c r="G1" s="273"/>
      <c r="H1" s="273"/>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85"/>
      <c r="AU1" s="62"/>
      <c r="AV1" s="62"/>
      <c r="AW1" s="64"/>
      <c r="AX1" s="62"/>
      <c r="AY1" s="62"/>
      <c r="AZ1" s="62"/>
      <c r="BF1" s="84"/>
      <c r="BG1" s="89"/>
      <c r="BH1" s="89"/>
      <c r="BI1" s="92"/>
      <c r="BJ1" s="92"/>
      <c r="BK1" s="92"/>
      <c r="BL1" s="92"/>
      <c r="BM1" s="93"/>
      <c r="BN1" s="93"/>
      <c r="BO1" s="93"/>
      <c r="BP1" s="93"/>
      <c r="BQ1" s="93"/>
    </row>
    <row r="2" spans="1:75" s="5" customFormat="1" ht="21" customHeight="1">
      <c r="A2" s="12"/>
      <c r="B2" s="274" t="s">
        <v>145</v>
      </c>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13"/>
      <c r="AM2" s="21"/>
      <c r="AN2" s="21"/>
      <c r="AO2" s="21"/>
      <c r="AP2" s="21"/>
      <c r="AQ2" s="22"/>
      <c r="AR2" s="14"/>
      <c r="AS2" s="14"/>
      <c r="AT2" s="85"/>
      <c r="AU2" s="62"/>
      <c r="AV2" s="62"/>
      <c r="AW2" s="64"/>
      <c r="AX2" s="62"/>
      <c r="AY2" s="62"/>
      <c r="AZ2" s="62"/>
      <c r="BF2" s="84"/>
      <c r="BG2" s="89"/>
      <c r="BH2" s="89"/>
      <c r="BI2" s="92"/>
      <c r="BJ2" s="92"/>
      <c r="BK2" s="92"/>
      <c r="BL2" s="92"/>
      <c r="BM2" s="93"/>
      <c r="BN2" s="93"/>
      <c r="BO2" s="93"/>
      <c r="BP2" s="93"/>
      <c r="BQ2" s="93"/>
    </row>
    <row r="3" spans="1:75" s="5" customFormat="1" ht="15" customHeight="1" thickBot="1">
      <c r="A3" s="12"/>
      <c r="B3" s="276"/>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0"/>
      <c r="AM3" s="14"/>
      <c r="AN3" s="14"/>
      <c r="AO3" s="14"/>
      <c r="AP3" s="14"/>
      <c r="AQ3" s="18"/>
      <c r="AR3" s="14"/>
      <c r="AS3" s="12"/>
      <c r="AT3" s="85"/>
      <c r="AU3" s="62"/>
      <c r="AV3" s="62"/>
      <c r="AW3" s="64"/>
      <c r="AX3" s="62"/>
      <c r="AY3" s="62"/>
      <c r="AZ3" s="62"/>
      <c r="BF3" s="84"/>
      <c r="BG3" s="89"/>
      <c r="BH3" s="89"/>
      <c r="BI3" s="92"/>
      <c r="BJ3" s="92"/>
      <c r="BK3" s="92"/>
      <c r="BL3" s="92"/>
      <c r="BM3" s="93"/>
      <c r="BN3" s="93"/>
      <c r="BO3" s="93"/>
      <c r="BP3" s="93"/>
      <c r="BQ3" s="93"/>
    </row>
    <row r="4" spans="1:75" s="5" customFormat="1" ht="24.75" customHeight="1">
      <c r="A4" s="12"/>
      <c r="B4" s="16"/>
      <c r="C4" s="278" t="s">
        <v>130</v>
      </c>
      <c r="D4" s="279"/>
      <c r="E4" s="279"/>
      <c r="F4" s="279"/>
      <c r="G4" s="279"/>
      <c r="H4" s="280">
        <f>請求書!K29</f>
        <v>2025</v>
      </c>
      <c r="I4" s="280"/>
      <c r="J4" s="280"/>
      <c r="K4" s="280"/>
      <c r="L4" s="281" t="s">
        <v>0</v>
      </c>
      <c r="M4" s="281"/>
      <c r="N4" s="280">
        <f>請求書!Q29</f>
        <v>7</v>
      </c>
      <c r="O4" s="280"/>
      <c r="P4" s="281" t="s">
        <v>6</v>
      </c>
      <c r="Q4" s="281"/>
      <c r="R4" s="281"/>
      <c r="S4" s="281"/>
      <c r="T4" s="281"/>
      <c r="U4" s="282"/>
      <c r="V4" s="283" t="s">
        <v>8</v>
      </c>
      <c r="W4" s="281"/>
      <c r="X4" s="281"/>
      <c r="Y4" s="281"/>
      <c r="Z4" s="281"/>
      <c r="AA4" s="281"/>
      <c r="AB4" s="281"/>
      <c r="AC4" s="284"/>
      <c r="AD4" s="284"/>
      <c r="AE4" s="284"/>
      <c r="AF4" s="284"/>
      <c r="AG4" s="284"/>
      <c r="AH4" s="284"/>
      <c r="AI4" s="284"/>
      <c r="AJ4" s="284"/>
      <c r="AK4" s="284"/>
      <c r="AL4" s="284"/>
      <c r="AM4" s="284"/>
      <c r="AN4" s="284"/>
      <c r="AO4" s="285"/>
      <c r="AP4" s="12"/>
      <c r="AQ4" s="18"/>
      <c r="AR4" s="14"/>
      <c r="AS4" s="12"/>
      <c r="AT4" s="119"/>
      <c r="BF4" s="84"/>
      <c r="BG4" s="89"/>
      <c r="BH4" s="89"/>
      <c r="BI4" s="93"/>
      <c r="BJ4" s="93"/>
      <c r="BK4" s="93"/>
      <c r="BL4" s="93"/>
      <c r="BM4" s="93"/>
      <c r="BN4" s="93"/>
      <c r="BO4" s="93"/>
      <c r="BP4" s="93"/>
      <c r="BQ4" s="93"/>
      <c r="BT4" s="120"/>
      <c r="BU4" s="120"/>
    </row>
    <row r="5" spans="1:75" s="5" customFormat="1" ht="27.95" customHeight="1">
      <c r="A5" s="12"/>
      <c r="B5" s="16"/>
      <c r="C5" s="251" t="s">
        <v>10</v>
      </c>
      <c r="D5" s="252"/>
      <c r="E5" s="252"/>
      <c r="F5" s="252"/>
      <c r="G5" s="252"/>
      <c r="H5" s="253">
        <f>請求書!W14</f>
        <v>1234567890</v>
      </c>
      <c r="I5" s="253"/>
      <c r="J5" s="253"/>
      <c r="K5" s="253"/>
      <c r="L5" s="253"/>
      <c r="M5" s="253"/>
      <c r="N5" s="253"/>
      <c r="O5" s="253"/>
      <c r="P5" s="253"/>
      <c r="Q5" s="253"/>
      <c r="R5" s="253"/>
      <c r="S5" s="253"/>
      <c r="T5" s="253"/>
      <c r="U5" s="254"/>
      <c r="V5" s="251" t="s">
        <v>9</v>
      </c>
      <c r="W5" s="252"/>
      <c r="X5" s="252"/>
      <c r="Y5" s="252"/>
      <c r="Z5" s="252"/>
      <c r="AA5" s="252"/>
      <c r="AB5" s="252"/>
      <c r="AC5" s="255"/>
      <c r="AD5" s="255"/>
      <c r="AE5" s="255"/>
      <c r="AF5" s="255"/>
      <c r="AG5" s="255"/>
      <c r="AH5" s="255"/>
      <c r="AI5" s="255"/>
      <c r="AJ5" s="255"/>
      <c r="AK5" s="255"/>
      <c r="AL5" s="255"/>
      <c r="AM5" s="255"/>
      <c r="AN5" s="255"/>
      <c r="AO5" s="256"/>
      <c r="AP5" s="12"/>
      <c r="AQ5" s="18"/>
      <c r="AR5" s="14"/>
      <c r="AS5" s="12"/>
      <c r="AT5" s="119"/>
      <c r="BF5" s="84"/>
      <c r="BG5" s="89"/>
      <c r="BH5" s="89"/>
      <c r="BI5" s="93"/>
      <c r="BJ5" s="93"/>
      <c r="BK5" s="93"/>
      <c r="BL5" s="93"/>
      <c r="BM5" s="93"/>
      <c r="BN5" s="93"/>
      <c r="BO5" s="93"/>
      <c r="BP5" s="93"/>
      <c r="BQ5" s="93"/>
      <c r="BT5" s="120"/>
      <c r="BU5" s="120"/>
    </row>
    <row r="6" spans="1:75" s="5" customFormat="1" ht="27.95" customHeight="1">
      <c r="A6" s="12"/>
      <c r="B6" s="16"/>
      <c r="C6" s="257" t="s">
        <v>131</v>
      </c>
      <c r="D6" s="258"/>
      <c r="E6" s="258"/>
      <c r="F6" s="258"/>
      <c r="G6" s="258"/>
      <c r="H6" s="261" t="str">
        <f>請求書!W20</f>
        <v>西東京市役所　障害福祉課</v>
      </c>
      <c r="I6" s="261"/>
      <c r="J6" s="261"/>
      <c r="K6" s="261"/>
      <c r="L6" s="261"/>
      <c r="M6" s="261"/>
      <c r="N6" s="261"/>
      <c r="O6" s="261"/>
      <c r="P6" s="261"/>
      <c r="Q6" s="261"/>
      <c r="R6" s="261"/>
      <c r="S6" s="261"/>
      <c r="T6" s="261"/>
      <c r="U6" s="262"/>
      <c r="V6" s="251" t="s">
        <v>11</v>
      </c>
      <c r="W6" s="252"/>
      <c r="X6" s="252"/>
      <c r="Y6" s="252"/>
      <c r="Z6" s="252"/>
      <c r="AA6" s="252"/>
      <c r="AB6" s="252"/>
      <c r="AC6" s="255"/>
      <c r="AD6" s="255"/>
      <c r="AE6" s="255"/>
      <c r="AF6" s="255"/>
      <c r="AG6" s="255"/>
      <c r="AH6" s="255"/>
      <c r="AI6" s="255"/>
      <c r="AJ6" s="255"/>
      <c r="AK6" s="255"/>
      <c r="AL6" s="255"/>
      <c r="AM6" s="255"/>
      <c r="AN6" s="255"/>
      <c r="AO6" s="256"/>
      <c r="AP6" s="12"/>
      <c r="AQ6" s="18"/>
      <c r="AR6" s="14"/>
      <c r="AS6" s="12"/>
      <c r="AT6" s="119"/>
      <c r="BF6" s="84"/>
      <c r="BG6" s="89"/>
      <c r="BH6" s="89"/>
      <c r="BI6" s="93"/>
      <c r="BJ6" s="93"/>
      <c r="BK6" s="93"/>
      <c r="BL6" s="93"/>
      <c r="BM6" s="93"/>
      <c r="BN6" s="93"/>
      <c r="BO6" s="93"/>
      <c r="BP6" s="93"/>
      <c r="BQ6" s="93"/>
      <c r="BT6" s="120"/>
      <c r="BU6" s="120"/>
    </row>
    <row r="7" spans="1:75" s="5" customFormat="1" ht="21" customHeight="1" thickBot="1">
      <c r="A7" s="12"/>
      <c r="B7" s="16"/>
      <c r="C7" s="259"/>
      <c r="D7" s="260"/>
      <c r="E7" s="260"/>
      <c r="F7" s="260"/>
      <c r="G7" s="260"/>
      <c r="H7" s="263"/>
      <c r="I7" s="263"/>
      <c r="J7" s="263"/>
      <c r="K7" s="263"/>
      <c r="L7" s="263"/>
      <c r="M7" s="263"/>
      <c r="N7" s="263"/>
      <c r="O7" s="263"/>
      <c r="P7" s="263"/>
      <c r="Q7" s="263"/>
      <c r="R7" s="263"/>
      <c r="S7" s="263"/>
      <c r="T7" s="263"/>
      <c r="U7" s="264"/>
      <c r="V7" s="265" t="s">
        <v>41</v>
      </c>
      <c r="W7" s="266"/>
      <c r="X7" s="266"/>
      <c r="Y7" s="266"/>
      <c r="Z7" s="266"/>
      <c r="AA7" s="267"/>
      <c r="AB7" s="268"/>
      <c r="AC7" s="268"/>
      <c r="AD7" s="268"/>
      <c r="AE7" s="269"/>
      <c r="AF7" s="329" t="s">
        <v>132</v>
      </c>
      <c r="AG7" s="330"/>
      <c r="AH7" s="330"/>
      <c r="AI7" s="331"/>
      <c r="AJ7" s="321"/>
      <c r="AK7" s="335"/>
      <c r="AL7" s="335"/>
      <c r="AM7" s="335"/>
      <c r="AN7" s="335"/>
      <c r="AO7" s="336"/>
      <c r="AP7" s="12"/>
      <c r="AQ7" s="18"/>
      <c r="AR7" s="14"/>
      <c r="AS7" s="12"/>
      <c r="AT7" s="119"/>
      <c r="BF7" s="84"/>
      <c r="BG7" s="89"/>
      <c r="BH7" s="89"/>
      <c r="BI7" s="93"/>
      <c r="BJ7" s="93"/>
      <c r="BK7" s="93"/>
      <c r="BL7" s="93"/>
      <c r="BM7" s="93"/>
      <c r="BN7" s="93"/>
      <c r="BO7" s="93"/>
      <c r="BP7" s="93"/>
      <c r="BQ7" s="93"/>
      <c r="BT7" s="120"/>
      <c r="BU7" s="120"/>
    </row>
    <row r="8" spans="1:75" s="5" customFormat="1" ht="24" customHeight="1" thickBot="1">
      <c r="A8" s="12"/>
      <c r="B8" s="16"/>
      <c r="D8" s="121"/>
      <c r="E8" s="122" t="s">
        <v>218</v>
      </c>
      <c r="G8" s="121"/>
      <c r="H8" s="121"/>
      <c r="I8" s="121"/>
      <c r="J8" s="121"/>
      <c r="K8" s="123"/>
      <c r="L8" s="123"/>
      <c r="M8" s="123"/>
      <c r="N8" s="123"/>
      <c r="O8" s="123"/>
      <c r="P8" s="123"/>
      <c r="Q8" s="123"/>
      <c r="R8" s="123"/>
      <c r="S8" s="123"/>
      <c r="T8" s="123"/>
      <c r="U8" s="121"/>
      <c r="V8" s="259"/>
      <c r="W8" s="260"/>
      <c r="X8" s="260"/>
      <c r="Y8" s="260"/>
      <c r="Z8" s="260"/>
      <c r="AA8" s="270"/>
      <c r="AB8" s="271"/>
      <c r="AC8" s="271"/>
      <c r="AD8" s="271"/>
      <c r="AE8" s="272"/>
      <c r="AF8" s="332"/>
      <c r="AG8" s="333"/>
      <c r="AH8" s="333"/>
      <c r="AI8" s="334"/>
      <c r="AJ8" s="323"/>
      <c r="AK8" s="337"/>
      <c r="AL8" s="337"/>
      <c r="AM8" s="337"/>
      <c r="AN8" s="337"/>
      <c r="AO8" s="338"/>
      <c r="AP8" s="124"/>
      <c r="AQ8" s="125"/>
      <c r="AR8" s="70"/>
      <c r="AS8" s="12"/>
      <c r="AT8" s="126"/>
      <c r="AU8" s="93"/>
      <c r="AV8" s="89"/>
      <c r="AW8" s="89"/>
      <c r="AX8" s="89"/>
      <c r="AY8" s="120"/>
      <c r="AZ8" s="120"/>
      <c r="BA8" s="120"/>
      <c r="BB8" s="120"/>
      <c r="BC8" s="89"/>
      <c r="BD8" s="89"/>
      <c r="BE8" s="89"/>
      <c r="BF8" s="84"/>
      <c r="BG8" s="89"/>
      <c r="BH8" s="89"/>
      <c r="BI8" s="120"/>
      <c r="BJ8" s="120"/>
      <c r="BK8" s="120"/>
      <c r="BL8" s="120"/>
      <c r="BM8" s="120"/>
      <c r="BN8" s="120"/>
      <c r="BO8" s="120"/>
      <c r="BP8" s="120"/>
      <c r="BQ8" s="120"/>
      <c r="BR8" s="120"/>
      <c r="BS8" s="120"/>
      <c r="BT8" s="120"/>
      <c r="BU8" s="120"/>
    </row>
    <row r="9" spans="1:75" s="5" customFormat="1" ht="12" customHeight="1" thickBot="1">
      <c r="A9" s="12"/>
      <c r="B9" s="1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9"/>
      <c r="AR9" s="17"/>
      <c r="AS9" s="12"/>
      <c r="AT9" s="85"/>
      <c r="AU9" s="62"/>
      <c r="AV9" s="65"/>
      <c r="AW9" s="65"/>
      <c r="AX9" s="65"/>
      <c r="AY9" s="62"/>
      <c r="AZ9" s="62"/>
      <c r="BF9" s="84"/>
      <c r="BG9" s="89"/>
      <c r="BH9" s="89"/>
      <c r="BI9" s="92"/>
      <c r="BJ9" s="92"/>
      <c r="BK9" s="92"/>
      <c r="BL9" s="92"/>
      <c r="BM9" s="93"/>
      <c r="BN9" s="93"/>
      <c r="BO9" s="93"/>
      <c r="BP9" s="93"/>
      <c r="BQ9" s="93"/>
    </row>
    <row r="10" spans="1:75" s="5" customFormat="1" ht="16.5" customHeight="1">
      <c r="A10" s="12"/>
      <c r="B10" s="16"/>
      <c r="C10" s="339" t="s">
        <v>15</v>
      </c>
      <c r="D10" s="340"/>
      <c r="E10" s="345" t="s">
        <v>16</v>
      </c>
      <c r="F10" s="346"/>
      <c r="G10" s="351" t="s">
        <v>105</v>
      </c>
      <c r="H10" s="345"/>
      <c r="I10" s="345"/>
      <c r="J10" s="345"/>
      <c r="K10" s="345"/>
      <c r="L10" s="345"/>
      <c r="M10" s="345"/>
      <c r="N10" s="345"/>
      <c r="O10" s="345"/>
      <c r="P10" s="346"/>
      <c r="Q10" s="353" t="s">
        <v>113</v>
      </c>
      <c r="R10" s="354"/>
      <c r="S10" s="359" t="s">
        <v>125</v>
      </c>
      <c r="T10" s="360"/>
      <c r="U10" s="360"/>
      <c r="V10" s="360"/>
      <c r="W10" s="360"/>
      <c r="X10" s="360"/>
      <c r="Y10" s="360"/>
      <c r="Z10" s="361"/>
      <c r="AA10" s="362" t="s">
        <v>114</v>
      </c>
      <c r="AB10" s="363"/>
      <c r="AC10" s="364"/>
      <c r="AD10" s="83"/>
      <c r="AE10" s="369">
        <f>請求書!Q29</f>
        <v>7</v>
      </c>
      <c r="AF10" s="364" t="s">
        <v>143</v>
      </c>
      <c r="AG10" s="302" t="s">
        <v>144</v>
      </c>
      <c r="AH10" s="303"/>
      <c r="AI10" s="303"/>
      <c r="AJ10" s="304"/>
      <c r="AK10" s="311" t="s">
        <v>142</v>
      </c>
      <c r="AL10" s="311"/>
      <c r="AM10" s="311"/>
      <c r="AN10" s="311"/>
      <c r="AO10" s="312"/>
      <c r="AP10" s="17"/>
      <c r="AQ10" s="19"/>
      <c r="AR10" s="17"/>
      <c r="AS10" s="12"/>
      <c r="AT10" s="85"/>
      <c r="AU10" s="62"/>
      <c r="AV10" s="65"/>
      <c r="AW10" s="65"/>
      <c r="AX10" s="65"/>
      <c r="AY10" s="62"/>
      <c r="AZ10" s="62"/>
      <c r="BF10" s="84"/>
      <c r="BG10" s="89"/>
      <c r="BH10" s="89"/>
      <c r="BI10" s="92"/>
      <c r="BJ10" s="92"/>
      <c r="BK10" s="92"/>
      <c r="BL10" s="92"/>
      <c r="BM10" s="93"/>
      <c r="BN10" s="93"/>
      <c r="BO10" s="93"/>
      <c r="BP10" s="93"/>
      <c r="BQ10" s="93"/>
    </row>
    <row r="11" spans="1:75" s="5" customFormat="1" ht="18" customHeight="1">
      <c r="A11" s="12"/>
      <c r="B11" s="16"/>
      <c r="C11" s="341"/>
      <c r="D11" s="342"/>
      <c r="E11" s="347"/>
      <c r="F11" s="348"/>
      <c r="G11" s="352"/>
      <c r="H11" s="347"/>
      <c r="I11" s="347"/>
      <c r="J11" s="347"/>
      <c r="K11" s="347"/>
      <c r="L11" s="347"/>
      <c r="M11" s="347"/>
      <c r="N11" s="347"/>
      <c r="O11" s="347"/>
      <c r="P11" s="348"/>
      <c r="Q11" s="355"/>
      <c r="R11" s="356"/>
      <c r="S11" s="317" t="s">
        <v>108</v>
      </c>
      <c r="T11" s="318"/>
      <c r="U11" s="321" t="s">
        <v>127</v>
      </c>
      <c r="V11" s="322"/>
      <c r="W11" s="321" t="s">
        <v>128</v>
      </c>
      <c r="X11" s="322"/>
      <c r="Y11" s="325" t="s">
        <v>109</v>
      </c>
      <c r="Z11" s="326"/>
      <c r="AA11" s="365"/>
      <c r="AB11" s="366"/>
      <c r="AC11" s="367"/>
      <c r="AD11" s="83"/>
      <c r="AE11" s="370"/>
      <c r="AF11" s="367"/>
      <c r="AG11" s="305"/>
      <c r="AH11" s="306"/>
      <c r="AI11" s="306"/>
      <c r="AJ11" s="307"/>
      <c r="AK11" s="313"/>
      <c r="AL11" s="313"/>
      <c r="AM11" s="313"/>
      <c r="AN11" s="313"/>
      <c r="AO11" s="314"/>
      <c r="AP11" s="81"/>
      <c r="AQ11" s="94"/>
      <c r="AR11" s="81"/>
      <c r="AT11" s="85"/>
      <c r="AU11" s="62"/>
      <c r="AV11" s="62"/>
      <c r="AW11" s="114">
        <f t="shared" ref="AW11:BB11" si="0">SUM(AW13:AW74)</f>
        <v>0</v>
      </c>
      <c r="AX11" s="110">
        <f t="shared" si="0"/>
        <v>0</v>
      </c>
      <c r="AY11" s="110">
        <f t="shared" si="0"/>
        <v>0</v>
      </c>
      <c r="AZ11" s="110">
        <f t="shared" si="0"/>
        <v>0</v>
      </c>
      <c r="BA11" s="111">
        <f t="shared" si="0"/>
        <v>0</v>
      </c>
      <c r="BB11" s="112">
        <f t="shared" si="0"/>
        <v>0</v>
      </c>
      <c r="BF11" s="84"/>
      <c r="BG11" s="89"/>
      <c r="BH11" s="115">
        <f>SUM(BH13:BH74)</f>
        <v>0</v>
      </c>
      <c r="BI11" s="116" t="s">
        <v>152</v>
      </c>
      <c r="BJ11" s="116">
        <f>SUM(BJ13:BJ74)</f>
        <v>0</v>
      </c>
      <c r="BK11" s="116" t="s">
        <v>152</v>
      </c>
      <c r="BL11" s="116">
        <f>SUM(BL13:BL74)</f>
        <v>0</v>
      </c>
      <c r="BM11" s="117" t="s">
        <v>151</v>
      </c>
      <c r="BN11" s="117">
        <f>SUM(BN13:BN74)</f>
        <v>0</v>
      </c>
      <c r="BO11" s="118">
        <f>SUM(BO13:BO74)</f>
        <v>0</v>
      </c>
      <c r="BP11" s="93"/>
      <c r="BQ11" s="93"/>
    </row>
    <row r="12" spans="1:75" s="5" customFormat="1" ht="18" customHeight="1" thickBot="1">
      <c r="A12" s="12"/>
      <c r="B12" s="16"/>
      <c r="C12" s="343"/>
      <c r="D12" s="344"/>
      <c r="E12" s="349"/>
      <c r="F12" s="350"/>
      <c r="G12" s="405" t="s">
        <v>17</v>
      </c>
      <c r="H12" s="349"/>
      <c r="I12" s="349"/>
      <c r="J12" s="349"/>
      <c r="K12" s="349"/>
      <c r="L12" s="349" t="s">
        <v>106</v>
      </c>
      <c r="M12" s="349"/>
      <c r="N12" s="349"/>
      <c r="O12" s="349"/>
      <c r="P12" s="350"/>
      <c r="Q12" s="357"/>
      <c r="R12" s="358"/>
      <c r="S12" s="319"/>
      <c r="T12" s="320"/>
      <c r="U12" s="323"/>
      <c r="V12" s="324"/>
      <c r="W12" s="323"/>
      <c r="X12" s="324"/>
      <c r="Y12" s="327"/>
      <c r="Z12" s="328"/>
      <c r="AA12" s="319"/>
      <c r="AB12" s="368"/>
      <c r="AC12" s="328"/>
      <c r="AD12" s="83"/>
      <c r="AE12" s="371"/>
      <c r="AF12" s="328"/>
      <c r="AG12" s="308"/>
      <c r="AH12" s="309"/>
      <c r="AI12" s="309"/>
      <c r="AJ12" s="310"/>
      <c r="AK12" s="315"/>
      <c r="AL12" s="315"/>
      <c r="AM12" s="315"/>
      <c r="AN12" s="315"/>
      <c r="AO12" s="316"/>
      <c r="AP12" s="81"/>
      <c r="AQ12" s="94"/>
      <c r="AR12" s="81"/>
      <c r="AT12" s="85"/>
      <c r="AU12" s="62"/>
      <c r="AV12" s="62"/>
      <c r="AW12" s="113" t="s">
        <v>107</v>
      </c>
      <c r="AX12" s="62" t="s">
        <v>117</v>
      </c>
      <c r="AY12" s="62" t="s">
        <v>108</v>
      </c>
      <c r="AZ12" s="62" t="s">
        <v>118</v>
      </c>
      <c r="BA12" s="5" t="s">
        <v>119</v>
      </c>
      <c r="BB12" s="5" t="s">
        <v>109</v>
      </c>
      <c r="BF12" s="84" t="s">
        <v>15</v>
      </c>
      <c r="BG12" s="89" t="s">
        <v>141</v>
      </c>
      <c r="BH12" s="89" t="s">
        <v>117</v>
      </c>
      <c r="BI12" s="406" t="s">
        <v>108</v>
      </c>
      <c r="BJ12" s="406"/>
      <c r="BK12" s="406" t="s">
        <v>118</v>
      </c>
      <c r="BL12" s="406"/>
      <c r="BM12" s="409" t="s">
        <v>119</v>
      </c>
      <c r="BN12" s="409"/>
      <c r="BO12" s="93" t="s">
        <v>109</v>
      </c>
      <c r="BP12" s="139" t="s">
        <v>310</v>
      </c>
      <c r="BQ12" s="120" t="s">
        <v>290</v>
      </c>
      <c r="BR12" s="62"/>
      <c r="BS12" s="62"/>
    </row>
    <row r="13" spans="1:75" s="5" customFormat="1" ht="17.649999999999999" customHeight="1" thickBot="1">
      <c r="A13" s="12"/>
      <c r="B13" s="16"/>
      <c r="C13" s="286"/>
      <c r="D13" s="287"/>
      <c r="E13" s="290" t="str">
        <f>IF(C13="","",TEXT(AT13,"aaa"))</f>
        <v/>
      </c>
      <c r="F13" s="291"/>
      <c r="G13" s="294"/>
      <c r="H13" s="295"/>
      <c r="I13" s="298" t="s">
        <v>122</v>
      </c>
      <c r="J13" s="300"/>
      <c r="K13" s="295"/>
      <c r="L13" s="413"/>
      <c r="M13" s="414"/>
      <c r="N13" s="298" t="s">
        <v>122</v>
      </c>
      <c r="O13" s="436"/>
      <c r="P13" s="437"/>
      <c r="Q13" s="438" t="str">
        <f>IF(G13="","",IF(AW13&lt;TIME(2,0,0),TIME(2,0,0),IF(MINUTE(AW13)&lt;30,TIME(HOUR(AW13),30,0),TIME(HOUR(AW13)+1,0,0))))</f>
        <v/>
      </c>
      <c r="R13" s="439"/>
      <c r="S13" s="376"/>
      <c r="T13" s="377"/>
      <c r="U13" s="380"/>
      <c r="V13" s="381"/>
      <c r="W13" s="380"/>
      <c r="X13" s="381"/>
      <c r="Y13" s="380"/>
      <c r="Z13" s="422"/>
      <c r="AA13" s="423"/>
      <c r="AB13" s="424"/>
      <c r="AC13" s="425"/>
      <c r="AD13" s="127"/>
      <c r="AE13" s="429">
        <v>1</v>
      </c>
      <c r="AF13" s="431" t="str">
        <f ca="1">IF(OR($AE$10="",AE13=""),"",TEXT(DATE(YEAR(TODAY()),$AE$10,AE13),"aaa"))</f>
        <v>火</v>
      </c>
      <c r="AG13" s="433" t="str">
        <f>IF(BG13=0,"",IF(BG13&lt;TIME(2,0,0),TIME(2,0,0),IF(MINUTE(BG13)&lt;30,TIME(HOUR(BG13),30,0),TIME(HOUR(BG13)+1,0,0))))</f>
        <v/>
      </c>
      <c r="AH13" s="434"/>
      <c r="AI13" s="434"/>
      <c r="AJ13" s="435"/>
      <c r="AK13" s="372" t="str">
        <f>IF(AND(BH13="",BJ13="",BL13="",BN13="",BO13=""),"",MAX(BH13+BJ13+BO13,BH13+BL13+BO13,BH13+BN13+BO13))</f>
        <v/>
      </c>
      <c r="AL13" s="372"/>
      <c r="AM13" s="372"/>
      <c r="AN13" s="372"/>
      <c r="AO13" s="373"/>
      <c r="AP13" s="128"/>
      <c r="AQ13" s="129"/>
      <c r="AR13" s="128"/>
      <c r="AT13" s="390" t="e">
        <f>DATE(請求書!$K$29,請求書!$Q$29,'実績記録 （２枚用）'!C13)</f>
        <v>#NUM!</v>
      </c>
      <c r="AU13" s="391">
        <f>TIME(G13,J13,0)</f>
        <v>0</v>
      </c>
      <c r="AV13" s="391">
        <f>TIME(L13,O13,0)</f>
        <v>0</v>
      </c>
      <c r="AW13" s="421">
        <f>AV13-AU13</f>
        <v>0</v>
      </c>
      <c r="AX13" s="420" t="str">
        <f>IF($Q13=TIME(2,0,0),コード表!$B$3,IF($Q13=TIME(2,30,0),コード表!$B$4,IF($Q13=TIME(3,0,0),コード表!$B$5,IF($Q13=TIME(3,30,0),コード表!$B$6,IF($Q13=TIME(4,0,0),コード表!$B$7,IF($Q13=TIME(4,30,0),コード表!$B$8,IF($Q13=TIME(5,0,0),コード表!$B$9,IF($Q13=TIME(5,30,0),コード表!$B$10,IF($Q13=TIME(6,0,0),コード表!$B$11,IF($Q13=TIME(6,30,0),コード表!$B$12,IF($Q13=TIME(7,0,0),コード表!$B$13,IF($Q13=TIME(7,30,0),コード表!$B$14,IF($Q13=TIME(8,0,0),コード表!$B$15,IF($Q13=TIME(8,30,0),コード表!$B$16,IF($Q13=TIME(9,0,0),コード表!$B$17,IF($Q13=TIME(9,30,0),コード表!$B$18,IF($Q13=TIME(10,0,0),コード表!$B$19,IF($Q13=TIME(10,30,0),コード表!$B$20,IF($Q13=TIME(11,0,0),コード表!$B$21,IF($Q13=TIME(11,30,0),コード表!$B$22,IF($Q13=TIME(12,0,0),コード表!$B$23,IF($Q13=TIME(12,30,0),コード表!$B$24,IF($Q13=TIME(13,0,0),コード表!$B$25,IF($Q13=TIME(13,30,0),コード表!$B$26,IF($Q13=TIME(14,0,0),コード表!$B$27,IF($Q13=TIME(14,30,0),コード表!$B$28,IF($Q13=TIME(15,0,0),コード表!$B$29,IF($Q13=TIME(15,30,0),コード表!$B$30,IF($Q13=TIME(16,0,0),コード表!$B$31,IF($Q13=TIME(16,30,0),コード表!$B$32,IF($Q13=TIME(17,0,0),コード表!$B$33,IF($Q13=TIME(17,30,0),コード表!$B$34,IF($Q13=TIME(18,0,0),コード表!$B$35,"")))))))))))))))))))))))))))))))))</f>
        <v/>
      </c>
      <c r="AY13" s="420" t="str">
        <f>IF(S13="","",IF($Q13=TIME(2,0,0),コード表!$B$36,IF($Q13=TIME(2,30,0),コード表!$B$37,IF($Q13=TIME(3,0,0),コード表!$B$38,IF($Q13=TIME(3,30,0),コード表!$B$39,IF($Q13=TIME(4,0,0),コード表!$B$40,IF($Q13=TIME(4,30,0),コード表!$B$41,IF($Q13=TIME(5,0,0),コード表!$B$42,IF($Q13=TIME(5,30,0),コード表!$B$43,IF($Q13=TIME(6,0,0),コード表!$B$44,IF($Q13=TIME(6,30,0),コード表!$B$45,IF($Q13=TIME(7,0,0),コード表!$B$46,IF($Q13=TIME(7,30,0),コード表!$B$47,IF($Q13=TIME(8,0,0),コード表!$B$48,IF($Q13=TIME(8,30,0),コード表!$B$49,IF($Q13=TIME(9,0,0),コード表!$B$50,IF($Q13=TIME(9,30,0),コード表!$B$51,IF($Q13=TIME(10,0,0),コード表!$B$52,IF($Q13=TIME(10,30,0),コード表!$B$53,IF($Q13=TIME(11,0,0),コード表!$B$54,IF($Q13=TIME(11,30,0),コード表!$B$55,IF($Q13=TIME(12,0,0),コード表!$B$56,IF($Q13=TIME(12,30,0),コード表!$B$57,IF($Q13=TIME(13,0,0),コード表!$B$58,IF($Q13=TIME(13,30,0),コード表!$B$59,IF($Q13=TIME(14,0,0),コード表!$B$60,IF($Q13=TIME(14,30,0),コード表!$B$61,IF($Q13=TIME(15,0,0),コード表!$B$62,IF($Q13=TIME(15,30,0),コード表!$B$63,IF($Q13=TIME(16,0,0),コード表!$B$64,IF($Q13=TIME(16,30,0),コード表!$B$65,IF($Q13=TIME(17,0,0),コード表!$B$66,IF($Q13=TIME(17,30,0),コード表!$B$67,IF($Q13=TIME(18,0,0),コード表!$B$68))))))))))))))))))))))))))))))))))</f>
        <v/>
      </c>
      <c r="AZ13" s="420" t="str">
        <f>IF(U13="","",IF($Q13=TIME(2,0,0),コード表!$B$69,IF($Q13=TIME(2,30,0),コード表!$B$70,IF($Q13=TIME(3,0,0),コード表!$B$71,IF($Q13=TIME(3,30,0),コード表!$B$72,IF($Q13=TIME(4,0,0),コード表!$B$73,IF($Q13=TIME(4,30,0),コード表!$B$74,IF($Q13=TIME(5,0,0),コード表!$B$75,IF($Q13=TIME(5,30,0),コード表!$B$76,IF($Q13=TIME(6,0,0),コード表!$B$77,IF($Q13=TIME(6,30,0),コード表!$B$78,IF($Q13=TIME(7,0,0),コード表!$B$79,IF($Q13=TIME(7,30,0),コード表!$B$80,IF($Q13=TIME(8,0,0),コード表!$B$81,IF($Q13=TIME(8,30,0),コード表!$B$82,IF($Q13=TIME(9,0,0),コード表!$B$83,IF($Q13=TIME(9,30,0),コード表!$B$84,IF($Q13=TIME(10,0,0),コード表!$B$85,IF($Q13=TIME(10,30,0),コード表!$B$86,IF($Q13=TIME(11,0,0),コード表!$B$87,IF($Q13=TIME(11,30,0),コード表!$B$88,IF($Q13=TIME(12,0,0),コード表!$B$89,IF($Q13=TIME(12,30,0),コード表!$B$90,IF($Q13=TIME(13,0,0),コード表!$B$91,IF($Q13=TIME(13,30,0),コード表!$B$92,IF($Q13=TIME(14,0,0),コード表!$B$93,IF($Q13=TIME(14,30,0),コード表!$B$94,IF($Q13=TIME(15,0,0),コード表!$B$95,IF($Q13=TIME(15,30,0),コード表!$B$96,IF($Q13=TIME(16,0,0),コード表!$B$97,IF($Q13=TIME(16,30,0),コード表!$B$98,IF($Q13=TIME(17,0,0),コード表!$B$99,IF($Q13=TIME(17,30,0),コード表!$B$100,IF($Q13=TIME(18,0,0),コード表!$B$101))))))))))))))))))))))))))))))))))</f>
        <v/>
      </c>
      <c r="BA13" s="407" t="str">
        <f>IF(W13="","",IF($Q13=TIME(2,0,0),コード表!$B$102,IF($Q13=TIME(2,30,0),コード表!$B$103,IF($Q13=TIME(3,0,0),コード表!$B$104,IF($Q13=TIME(3,30,0),コード表!$B$105,IF($Q13=TIME(4,0,0),コード表!$B$106,IF($Q13=TIME(4,30,0),コード表!$B$107,IF($Q13=TIME(5,0,0),コード表!$B$108,IF($Q13=TIME(5,30,0),コード表!$B$109,IF($Q13=TIME(6,0,0),コード表!$B$110,IF($Q13=TIME(6,30,0),コード表!$B$111,IF($Q13=TIME(7,0,0),コード表!$B$112,IF($Q13=TIME(7,30,0),コード表!$B$113,IF($Q13=TIME(8,0,0),コード表!$B$114,IF($Q13=TIME(8,30,0),コード表!$B$115,IF($Q13=TIME(9,0,0),コード表!$B$116,IF($Q13=TIME(9,30,0),コード表!$B$117,IF($Q13=TIME(10,0,0),コード表!$B$118,IF($Q13=TIME(10,30,0),コード表!$B$119,IF($Q13=TIME(11,0,0),コード表!$B$120,IF($Q13=TIME(11,30,0),コード表!$B$121,IF($Q13=TIME(12,0,0),コード表!$B$122,IF($Q13=TIME(12,30,0),コード表!$B$123,IF($Q13=TIME(13,0,0),コード表!$B$124,IF($Q13=TIME(13,30,0),コード表!$B$125,IF($Q13=TIME(14,0,0),コード表!$B$126,IF($Q13=TIME(14,30,0),コード表!$B$127,IF($Q13=TIME(15,0,0),コード表!$B$128,IF($Q13=TIME(15,30,0),コード表!$B$129,IF($Q13=TIME(16,0,0),コード表!$B$130,IF($Q13=TIME(16,30,0),コード表!$B$131,IF($Q13=TIME(17,0,0),コード表!$B$132,IF($Q13=TIME(17,30,0),コード表!$B$133,IF($Q13=TIME(18,0,0),コード表!$B$134))))))))))))))))))))))))))))))))))</f>
        <v/>
      </c>
      <c r="BB13" s="408" t="str">
        <f>IF(Y13="","",Y13*コード表!$B$135)</f>
        <v/>
      </c>
      <c r="BC13" s="6" t="s">
        <v>38</v>
      </c>
      <c r="BE13" s="5" t="s">
        <v>123</v>
      </c>
      <c r="BF13" s="410">
        <f>DATE(請求書!$K$29,請求書!$Q$29,'実績記録 （２枚用）'!AE13)</f>
        <v>45839</v>
      </c>
      <c r="BG13" s="411">
        <f>SUMIF($AT$13:$AT$74,BF13,$AW$13:$AW$74)</f>
        <v>0</v>
      </c>
      <c r="BH13" s="419" t="str">
        <f>IF($AG13=TIME(2,0,0),コード表!$B$3,IF($AG13=TIME(2,30,0),コード表!$B$4,IF($AG13=TIME(3,0,0),コード表!$B$5,IF($AG13=TIME(3,30,0),コード表!$B$6,IF($AG13=TIME(4,0,0),コード表!$B$7,IF($AG13=TIME(4,30,0),コード表!$B$8,IF($AG13=TIME(5,0,0),コード表!$B$9,IF($AG13=TIME(5,30,0),コード表!$B$10,IF($AG13=TIME(6,0,0),コード表!$B$11,IF($AG13=TIME(6,30,0),コード表!$B$12,IF($AG13=TIME(7,0,0),コード表!$B$13,IF($AG13=TIME(7,30,0),コード表!$B$14,IF($AG13=TIME(8,0,0),コード表!$B$15,IF($AG13=TIME(8,30,0),コード表!$B$16,IF($AG13=TIME(9,0,0),コード表!$B$17,IF($AG13=TIME(9,30,0),コード表!$B$18,IF($AG13=TIME(10,0,0),コード表!$B$19,IF($AG13=TIME(10,30,0),コード表!$B$20,IF($AG13=TIME(11,0,0),コード表!$B$21,IF($AG13=TIME(11,30,0),コード表!$B$22,IF($AG13=TIME(12,0,0),コード表!$B$23,IF($AG13=TIME(12,30,0),コード表!$B$24,IF($AG13=TIME(13,0,0),コード表!$B$25,IF($AG13=TIME(13,30,0),コード表!$B$26,IF($AG13=TIME(14,0,0),コード表!$B$27,IF($AG13=TIME(14,30,0),コード表!$B$28,IF($AG13=TIME(15,0,0),コード表!$B$29,IF($AG13=TIME(15,30,0),コード表!$B$30,IF($AG13=TIME(16,0,0),コード表!$B$31,IF($AG13=TIME(16,30,0),コード表!$B$32,IF($AG13=TIME(17,0,0),コード表!$B$33,IF($AG13=TIME(17,30,0),コード表!$B$34,IF($AG13=TIME(18,0,0),コード表!$B$35,"")))))))))))))))))))))))))))))))))</f>
        <v/>
      </c>
      <c r="BI13" s="420" t="str">
        <f>IF(SUMIFS($AY$13:$AY$74,$AT$13:$AT$74,BF13)&gt;0,"〇","")</f>
        <v/>
      </c>
      <c r="BJ13" s="420" t="str">
        <f>IF(BI13="","",IF($AG13=TIME(2,0,0),コード表!$B$36,IF($AG13=TIME(2,30,0),コード表!$B$37,IF($AG13=TIME(3,0,0),コード表!$B$38,IF($AG13=TIME(3,30,0),コード表!$B$39,IF($AG13=TIME(4,0,0),コード表!$B$40,IF($AG13=TIME(4,30,0),コード表!$B$41,IF($AG13=TIME(5,0,0),コード表!$B$42,IF($AG13=TIME(5,30,0),コード表!$B$43,IF($AG13=TIME(6,0,0),コード表!$B$44,IF($AG13=TIME(6,30,0),コード表!$B$45,IF($AG13=TIME(7,0,0),コード表!$B$46,IF($AG13=TIME(7,30,0),コード表!$B$47,IF($AG13=TIME(8,0,0),コード表!$B$48,IF($AG13=TIME(8,30,0),コード表!$B$49,IF($AG13=TIME(9,0,0),コード表!$B$50,IF($AG13=TIME(9,30,0),コード表!$B$51,IF($AG13=TIME(10,0,0),コード表!$B$52,IF($AG13=TIME(10,30,0),コード表!$B$53,IF($AG13=TIME(11,0,0),コード表!$B$54,IF($AG13=TIME(11,30,0),コード表!$B$55,IF($AG13=TIME(12,0,0),コード表!$B$56,IF($AG13=TIME(12,30,0),コード表!$B$57,IF($AG13=TIME(13,0,0),コード表!$B$58,IF($AG13=TIME(13,30,0),コード表!$B$59,IF($AG13=TIME(14,0,0),コード表!$B$60,IF($AG13=TIME(14,30,0),コード表!$B$61,IF($AG13=TIME(15,0,0),コード表!$B$62,IF($AG13=TIME(15,30,0),コード表!$B$63,IF($AG13=TIME(16,0,0),コード表!$B$64,IF($AG13=TIME(16,30,0),コード表!$B$65,IF($AG13=TIME(17,0,0),コード表!$B$66,IF($AG13=TIME(17,30,0),コード表!$B$67,IF($AG13=TIME(18,0,0),コード表!$B$68))))))))))))))))))))))))))))))))))</f>
        <v/>
      </c>
      <c r="BK13" s="420" t="str">
        <f>IF(SUMIFS($AZ$13:$AZ$74,$AT$13:$AT$74,BF13)&gt;0,"〇","")</f>
        <v/>
      </c>
      <c r="BL13" s="420" t="str">
        <f>IF(BK13="","",IF($AG13=TIME(2,0,0),コード表!$B$69,IF($AG13=TIME(2,30,0),コード表!$B$70,IF($AG13=TIME(3,0,0),コード表!$B$71,IF($AG13=TIME(3,30,0),コード表!$B$72,IF($AG13=TIME(4,0,0),コード表!$B$73,IF($AG13=TIME(4,30,0),コード表!$B$74,IF($AG13=TIME(5,0,0),コード表!$B$75,IF($AG13=TIME(5,30,0),コード表!$B$76,IF($AG13=TIME(6,0,0),コード表!$B$77,IF($AG13=TIME(6,30,0),コード表!$B$78,IF($AG13=TIME(7,0,0),コード表!$B$79,IF($AG13=TIME(7,30,0),コード表!$B$80,IF($AG13=TIME(8,0,0),コード表!$B$81,IF($AG13=TIME(8,30,0),コード表!$B$82,IF($AG13=TIME(9,0,0),コード表!$B$83,IF($AG13=TIME(9,30,0),コード表!$B$84,IF($AG13=TIME(10,0,0),コード表!$B$85,IF($AG13=TIME(10,30,0),コード表!$B$86,IF($AG13=TIME(11,0,0),コード表!$B$87,IF($AG13=TIME(11,30,0),コード表!$B$88,IF($AG13=TIME(12,0,0),コード表!$B$89,IF($AG13=TIME(12,30,0),コード表!$B$90,IF($AG13=TIME(13,0,0),コード表!$B$91,IF($AG13=TIME(13,30,0),コード表!$B$92,IF($AG13=TIME(14,0,0),コード表!$B$93,IF($AG13=TIME(14,30,0),コード表!$B$94,IF($AG13=TIME(15,0,0),コード表!$B$95,IF($AG13=TIME(15,30,0),コード表!$B$96,IF($AG13=TIME(16,0,0),コード表!$B$97,IF($AG13=TIME(16,30,0),コード表!$B$98,IF($AG13=TIME(17,0,0),コード表!$B$99,IF($AG13=TIME(17,30,0),コード表!$B$100,IF($AG13=TIME(18,0,0),コード表!$B$101))))))))))))))))))))))))))))))))))</f>
        <v/>
      </c>
      <c r="BM13" s="407" t="str">
        <f>IF(SUMIFS($BA$13:$BA$74,$AT$13:$AT$74,BF13)&gt;0,"〇","")</f>
        <v/>
      </c>
      <c r="BN13" s="407" t="str">
        <f>IF(BM13="","",IF($AG13=TIME(2,0,0),コード表!$B$102,IF($AG13=TIME(2,30,0),コード表!$B$103,IF($AG13=TIME(3,0,0),コード表!$B$104,IF($AG13=TIME(3,30,0),コード表!$B$105,IF($AG13=TIME(4,0,0),コード表!$B$106,IF($AG13=TIME(4,30,0),コード表!$B$107,IF($AG13=TIME(5,0,0),コード表!$B$108,IF($AG13=TIME(5,30,0),コード表!$B$109,IF($AG13=TIME(6,0,0),コード表!$B$110,IF($AG13=TIME(6,30,0),コード表!$B$111,IF($AG13=TIME(7,0,0),コード表!$B$112,IF($AG13=TIME(7,30,0),コード表!$B$113,IF($AG13=TIME(8,0,0),コード表!$B$114,IF($AG13=TIME(8,30,0),コード表!$B$115,IF($AG13=TIME(9,0,0),コード表!$B$116,IF($AG13=TIME(9,30,0),コード表!$B$117,IF($AG13=TIME(10,0,0),コード表!$B$118,IF($AG13=TIME(10,30,0),コード表!$B$119,IF($AG13=TIME(11,0,0),コード表!$B$120,IF($AG13=TIME(11,30,0),コード表!$B$121,IF($AG13=TIME(12,0,0),コード表!$B$122,IF($AG13=TIME(12,30,0),コード表!$B$123,IF($AG13=TIME(13,0,0),コード表!$B$124,IF($AG13=TIME(13,30,0),コード表!$B$125,IF($AG13=TIME(14,0,0),コード表!$B$126,IF($AG13=TIME(14,30,0),コード表!$B$127,IF($AG13=TIME(15,0,0),コード表!$B$128,IF($AG13=TIME(15,30,0),コード表!$B$129,IF($AG13=TIME(16,0,0),コード表!$B$130,IF($AG13=TIME(16,30,0),コード表!$B$131,IF($AG13=TIME(17,0,0),コード表!$B$132,IF($AG13=TIME(17,30,0),コード表!$B$133,IF($AG13=TIME(18,0,0),コード表!$B$134))))))))))))))))))))))))))))))))))</f>
        <v/>
      </c>
      <c r="BO13" s="408" t="str">
        <f>IF(SUMIF($AT$13:$AT$74,BF13,$BB$13:$BB$74)=0,"",SUMIF($AT$13:$AT$74,BF13,$BB$13:$BB$74))</f>
        <v/>
      </c>
      <c r="BP13" s="409" t="str">
        <f>IF(AND(BH13="",BJ13="",BL13="",BN13="",BO13=""),"",MAX(BH13+BJ13,BH13+BL13,BH13+BN13))</f>
        <v/>
      </c>
      <c r="BQ13" s="409" t="str">
        <f>IF(AND(BH13="",BJ13="",BL13="",BN13=""),"",IF(AND(BJ13="",BL13="",BN13=""),"加算無",IF(MAX(BH13+BJ13+BO13,BH13+BL13+BO13,BH13+BN13+BO13)=BH13+BJ13+BO13,"重度",IF(MAX(BH13+BJ13+BO13,BH13+BL13+BO13,BH13+BN13+BO13)=BH13+BL13+BO13,"外",IF(MAX(BH13+BJ13+BO13,BH13+BL13+BO13,BH13+BN13+BO13)=BH13+BN13+BO13,"内")))))</f>
        <v/>
      </c>
      <c r="BV13" s="93"/>
      <c r="BW13" s="80"/>
    </row>
    <row r="14" spans="1:75" s="5" customFormat="1" ht="17.649999999999999" customHeight="1" thickTop="1" thickBot="1">
      <c r="A14" s="12"/>
      <c r="B14" s="16"/>
      <c r="C14" s="288"/>
      <c r="D14" s="289"/>
      <c r="E14" s="292"/>
      <c r="F14" s="293"/>
      <c r="G14" s="296"/>
      <c r="H14" s="297"/>
      <c r="I14" s="299"/>
      <c r="J14" s="301"/>
      <c r="K14" s="297"/>
      <c r="L14" s="301"/>
      <c r="M14" s="297"/>
      <c r="N14" s="299"/>
      <c r="O14" s="417"/>
      <c r="P14" s="418"/>
      <c r="Q14" s="394"/>
      <c r="R14" s="395"/>
      <c r="S14" s="378"/>
      <c r="T14" s="379"/>
      <c r="U14" s="382"/>
      <c r="V14" s="383"/>
      <c r="W14" s="382"/>
      <c r="X14" s="383"/>
      <c r="Y14" s="382"/>
      <c r="Z14" s="398"/>
      <c r="AA14" s="426"/>
      <c r="AB14" s="427"/>
      <c r="AC14" s="428"/>
      <c r="AD14" s="127"/>
      <c r="AE14" s="430"/>
      <c r="AF14" s="432"/>
      <c r="AG14" s="387"/>
      <c r="AH14" s="388"/>
      <c r="AI14" s="388"/>
      <c r="AJ14" s="389"/>
      <c r="AK14" s="374"/>
      <c r="AL14" s="374"/>
      <c r="AM14" s="374"/>
      <c r="AN14" s="374"/>
      <c r="AO14" s="375"/>
      <c r="AP14" s="128"/>
      <c r="AQ14" s="129"/>
      <c r="AR14" s="128"/>
      <c r="AT14" s="390"/>
      <c r="AU14" s="391"/>
      <c r="AV14" s="391"/>
      <c r="AW14" s="421"/>
      <c r="AX14" s="420"/>
      <c r="AY14" s="420"/>
      <c r="AZ14" s="420"/>
      <c r="BA14" s="407"/>
      <c r="BB14" s="408"/>
      <c r="BC14" s="6" t="s">
        <v>39</v>
      </c>
      <c r="BD14" s="5" t="s">
        <v>110</v>
      </c>
      <c r="BE14" s="5" t="s">
        <v>124</v>
      </c>
      <c r="BF14" s="410"/>
      <c r="BG14" s="411"/>
      <c r="BH14" s="419"/>
      <c r="BI14" s="420"/>
      <c r="BJ14" s="420"/>
      <c r="BK14" s="420"/>
      <c r="BL14" s="420"/>
      <c r="BM14" s="407"/>
      <c r="BN14" s="407"/>
      <c r="BO14" s="408"/>
      <c r="BP14" s="409"/>
      <c r="BQ14" s="409"/>
      <c r="BV14" s="93"/>
      <c r="BW14" s="80"/>
    </row>
    <row r="15" spans="1:75" s="5" customFormat="1" ht="17.649999999999999" customHeight="1" thickTop="1" thickBot="1">
      <c r="A15" s="12"/>
      <c r="B15" s="16"/>
      <c r="C15" s="288"/>
      <c r="D15" s="289"/>
      <c r="E15" s="290" t="str">
        <f>IF(C15="","",TEXT(AT15,"aaa"))</f>
        <v/>
      </c>
      <c r="F15" s="291"/>
      <c r="G15" s="294"/>
      <c r="H15" s="295"/>
      <c r="I15" s="412" t="s">
        <v>122</v>
      </c>
      <c r="J15" s="413"/>
      <c r="K15" s="414"/>
      <c r="L15" s="413"/>
      <c r="M15" s="414"/>
      <c r="N15" s="412" t="s">
        <v>122</v>
      </c>
      <c r="O15" s="415"/>
      <c r="P15" s="416"/>
      <c r="Q15" s="392" t="str">
        <f>IF(G15="","",IF(AW15&lt;TIME(2,0,0),TIME(2,0,0),IF(MINUTE(AW15)&lt;30,TIME(HOUR(AW15),30,0),TIME(HOUR(AW15)+1,0,0))))</f>
        <v/>
      </c>
      <c r="R15" s="393"/>
      <c r="S15" s="376"/>
      <c r="T15" s="377"/>
      <c r="U15" s="380"/>
      <c r="V15" s="381"/>
      <c r="W15" s="380"/>
      <c r="X15" s="381"/>
      <c r="Y15" s="396"/>
      <c r="Z15" s="397"/>
      <c r="AA15" s="399"/>
      <c r="AB15" s="400"/>
      <c r="AC15" s="401"/>
      <c r="AD15" s="83"/>
      <c r="AE15" s="429">
        <v>2</v>
      </c>
      <c r="AF15" s="431" t="str">
        <f t="shared" ref="AF15" ca="1" si="1">IF(OR($AE$10="",AE15=""),"",TEXT(DATE(YEAR(TODAY()),$AE$10,AE15),"aaa"))</f>
        <v>水</v>
      </c>
      <c r="AG15" s="384" t="str">
        <f t="shared" ref="AG15" si="2">IF(BG15=0,"",IF(BG15&lt;TIME(2,0,0),TIME(2,0,0),IF(MINUTE(BG15)&lt;30,TIME(HOUR(BG15),30,0),TIME(HOUR(BG15)+1,0,0))))</f>
        <v/>
      </c>
      <c r="AH15" s="385"/>
      <c r="AI15" s="385"/>
      <c r="AJ15" s="386"/>
      <c r="AK15" s="372" t="str">
        <f t="shared" ref="AK15" si="3">IF(AND(BH15="",BJ15="",BL15="",BN15="",BO15=""),"",MAX(BH15+BJ15+BO15,BH15+BL15+BO15,BH15+BN15+BO15))</f>
        <v/>
      </c>
      <c r="AL15" s="372"/>
      <c r="AM15" s="372"/>
      <c r="AN15" s="372"/>
      <c r="AO15" s="373"/>
      <c r="AP15" s="128"/>
      <c r="AQ15" s="129"/>
      <c r="AR15" s="128"/>
      <c r="AT15" s="390" t="e">
        <f>DATE(請求書!$K$29,請求書!$Q$29,'実績記録 （２枚用）'!C15)</f>
        <v>#NUM!</v>
      </c>
      <c r="AU15" s="391">
        <f>TIME(G15,J15,0)</f>
        <v>0</v>
      </c>
      <c r="AV15" s="391">
        <f>TIME(L15,O15,0)</f>
        <v>0</v>
      </c>
      <c r="AW15" s="421">
        <f t="shared" ref="AW15" si="4">AV15-AU15</f>
        <v>0</v>
      </c>
      <c r="AX15" s="420" t="str">
        <f>IF($Q15=TIME(2,0,0),コード表!$B$3,IF($Q15=TIME(2,30,0),コード表!$B$4,IF($Q15=TIME(3,0,0),コード表!$B$5,IF($Q15=TIME(3,30,0),コード表!$B$6,IF($Q15=TIME(4,0,0),コード表!$B$7,IF($Q15=TIME(4,30,0),コード表!$B$8,IF($Q15=TIME(5,0,0),コード表!$B$9,IF($Q15=TIME(5,30,0),コード表!$B$10,IF($Q15=TIME(6,0,0),コード表!$B$11,IF($Q15=TIME(6,30,0),コード表!$B$12,IF($Q15=TIME(7,0,0),コード表!$B$13,IF($Q15=TIME(7,30,0),コード表!$B$14,IF($Q15=TIME(8,0,0),コード表!$B$15,IF($Q15=TIME(8,30,0),コード表!$B$16,IF($Q15=TIME(9,0,0),コード表!$B$17,IF($Q15=TIME(9,30,0),コード表!$B$18,IF($Q15=TIME(10,0,0),コード表!$B$19,IF($Q15=TIME(10,30,0),コード表!$B$20,IF($Q15=TIME(11,0,0),コード表!$B$21,IF($Q15=TIME(11,30,0),コード表!$B$22,IF($Q15=TIME(12,0,0),コード表!$B$23,IF($Q15=TIME(12,30,0),コード表!$B$24,IF($Q15=TIME(13,0,0),コード表!$B$25,IF($Q15=TIME(13,30,0),コード表!$B$26,IF($Q15=TIME(14,0,0),コード表!$B$27,IF($Q15=TIME(14,30,0),コード表!$B$28,IF($Q15=TIME(15,0,0),コード表!$B$29,IF($Q15=TIME(15,30,0),コード表!$B$30,IF($Q15=TIME(16,0,0),コード表!$B$31,IF($Q15=TIME(16,30,0),コード表!$B$32,IF($Q15=TIME(17,0,0),コード表!$B$33,IF($Q15=TIME(17,30,0),コード表!$B$34,IF($Q15=TIME(18,0,0),コード表!$B$35,"")))))))))))))))))))))))))))))))))</f>
        <v/>
      </c>
      <c r="AY15" s="420" t="str">
        <f>IF(S15="","",IF($Q15=TIME(2,0,0),コード表!$B$36,IF($Q15=TIME(2,30,0),コード表!$B$37,IF($Q15=TIME(3,0,0),コード表!$B$38,IF($Q15=TIME(3,30,0),コード表!$B$39,IF($Q15=TIME(4,0,0),コード表!$B$40,IF($Q15=TIME(4,30,0),コード表!$B$41,IF($Q15=TIME(5,0,0),コード表!$B$42,IF($Q15=TIME(5,30,0),コード表!$B$43,IF($Q15=TIME(6,0,0),コード表!$B$44,IF($Q15=TIME(6,30,0),コード表!$B$45,IF($Q15=TIME(7,0,0),コード表!$B$46,IF($Q15=TIME(7,30,0),コード表!$B$47,IF($Q15=TIME(8,0,0),コード表!$B$48,IF($Q15=TIME(8,30,0),コード表!$B$49,IF($Q15=TIME(9,0,0),コード表!$B$50,IF($Q15=TIME(9,30,0),コード表!$B$51,IF($Q15=TIME(10,0,0),コード表!$B$52,IF($Q15=TIME(10,30,0),コード表!$B$53,IF($Q15=TIME(11,0,0),コード表!$B$54,IF($Q15=TIME(11,30,0),コード表!$B$55,IF($Q15=TIME(12,0,0),コード表!$B$56,IF($Q15=TIME(12,30,0),コード表!$B$57,IF($Q15=TIME(13,0,0),コード表!$B$58,IF($Q15=TIME(13,30,0),コード表!$B$59,IF($Q15=TIME(14,0,0),コード表!$B$60,IF($Q15=TIME(14,30,0),コード表!$B$61,IF($Q15=TIME(15,0,0),コード表!$B$62,IF($Q15=TIME(15,30,0),コード表!$B$63,IF($Q15=TIME(16,0,0),コード表!$B$64,IF($Q15=TIME(16,30,0),コード表!$B$65,IF($Q15=TIME(17,0,0),コード表!$B$66,IF($Q15=TIME(17,30,0),コード表!$B$67,IF($Q15=TIME(18,0,0),コード表!$B$68))))))))))))))))))))))))))))))))))</f>
        <v/>
      </c>
      <c r="AZ15" s="420" t="str">
        <f>IF(U15="","",IF($Q15=TIME(2,0,0),コード表!$B$69,IF($Q15=TIME(2,30,0),コード表!$B$70,IF($Q15=TIME(3,0,0),コード表!$B$71,IF($Q15=TIME(3,30,0),コード表!$B$72,IF($Q15=TIME(4,0,0),コード表!$B$73,IF($Q15=TIME(4,30,0),コード表!$B$74,IF($Q15=TIME(5,0,0),コード表!$B$75,IF($Q15=TIME(5,30,0),コード表!$B$76,IF($Q15=TIME(6,0,0),コード表!$B$77,IF($Q15=TIME(6,30,0),コード表!$B$78,IF($Q15=TIME(7,0,0),コード表!$B$79,IF($Q15=TIME(7,30,0),コード表!$B$80,IF($Q15=TIME(8,0,0),コード表!$B$81,IF($Q15=TIME(8,30,0),コード表!$B$82,IF($Q15=TIME(9,0,0),コード表!$B$83,IF($Q15=TIME(9,30,0),コード表!$B$84,IF($Q15=TIME(10,0,0),コード表!$B$85,IF($Q15=TIME(10,30,0),コード表!$B$86,IF($Q15=TIME(11,0,0),コード表!$B$87,IF($Q15=TIME(11,30,0),コード表!$B$88,IF($Q15=TIME(12,0,0),コード表!$B$89,IF($Q15=TIME(12,30,0),コード表!$B$90,IF($Q15=TIME(13,0,0),コード表!$B$91,IF($Q15=TIME(13,30,0),コード表!$B$92,IF($Q15=TIME(14,0,0),コード表!$B$93,IF($Q15=TIME(14,30,0),コード表!$B$94,IF($Q15=TIME(15,0,0),コード表!$B$95,IF($Q15=TIME(15,30,0),コード表!$B$96,IF($Q15=TIME(16,0,0),コード表!$B$97,IF($Q15=TIME(16,30,0),コード表!$B$98,IF($Q15=TIME(17,0,0),コード表!$B$99,IF($Q15=TIME(17,30,0),コード表!$B$100,IF($Q15=TIME(18,0,0),コード表!$B$101))))))))))))))))))))))))))))))))))</f>
        <v/>
      </c>
      <c r="BA15" s="407" t="str">
        <f>IF(W15="","",IF($Q15=TIME(2,0,0),コード表!$B$102,IF($Q15=TIME(2,30,0),コード表!$B$103,IF($Q15=TIME(3,0,0),コード表!$B$104,IF($Q15=TIME(3,30,0),コード表!$B$105,IF($Q15=TIME(4,0,0),コード表!$B$106,IF($Q15=TIME(4,30,0),コード表!$B$107,IF($Q15=TIME(5,0,0),コード表!$B$108,IF($Q15=TIME(5,30,0),コード表!$B$109,IF($Q15=TIME(6,0,0),コード表!$B$110,IF($Q15=TIME(6,30,0),コード表!$B$111,IF($Q15=TIME(7,0,0),コード表!$B$112,IF($Q15=TIME(7,30,0),コード表!$B$113,IF($Q15=TIME(8,0,0),コード表!$B$114,IF($Q15=TIME(8,30,0),コード表!$B$115,IF($Q15=TIME(9,0,0),コード表!$B$116,IF($Q15=TIME(9,30,0),コード表!$B$117,IF($Q15=TIME(10,0,0),コード表!$B$118,IF($Q15=TIME(10,30,0),コード表!$B$119,IF($Q15=TIME(11,0,0),コード表!$B$120,IF($Q15=TIME(11,30,0),コード表!$B$121,IF($Q15=TIME(12,0,0),コード表!$B$122,IF($Q15=TIME(12,30,0),コード表!$B$123,IF($Q15=TIME(13,0,0),コード表!$B$124,IF($Q15=TIME(13,30,0),コード表!$B$125,IF($Q15=TIME(14,0,0),コード表!$B$126,IF($Q15=TIME(14,30,0),コード表!$B$127,IF($Q15=TIME(15,0,0),コード表!$B$128,IF($Q15=TIME(15,30,0),コード表!$B$129,IF($Q15=TIME(16,0,0),コード表!$B$130,IF($Q15=TIME(16,30,0),コード表!$B$131,IF($Q15=TIME(17,0,0),コード表!$B$132,IF($Q15=TIME(17,30,0),コード表!$B$133,IF($Q15=TIME(18,0,0),コード表!$B$134))))))))))))))))))))))))))))))))))</f>
        <v/>
      </c>
      <c r="BB15" s="408" t="str">
        <f>IF(Y15="","",Y15*コード表!$B$135)</f>
        <v/>
      </c>
      <c r="BC15" s="6" t="s">
        <v>40</v>
      </c>
      <c r="BF15" s="410">
        <f>DATE(請求書!$K$29,請求書!$Q$29,'実績記録 （２枚用）'!AE15)</f>
        <v>45840</v>
      </c>
      <c r="BG15" s="411">
        <f t="shared" ref="BG15" si="5">SUMIF($AT$13:$AT$74,BF15,$AW$13:$AW$74)</f>
        <v>0</v>
      </c>
      <c r="BH15" s="419" t="str">
        <f>IF($AG15=TIME(2,0,0),コード表!$B$3,IF($AG15=TIME(2,30,0),コード表!$B$4,IF($AG15=TIME(3,0,0),コード表!$B$5,IF($AG15=TIME(3,30,0),コード表!$B$6,IF($AG15=TIME(4,0,0),コード表!$B$7,IF($AG15=TIME(4,30,0),コード表!$B$8,IF($AG15=TIME(5,0,0),コード表!$B$9,IF($AG15=TIME(5,30,0),コード表!$B$10,IF($AG15=TIME(6,0,0),コード表!$B$11,IF($AG15=TIME(6,30,0),コード表!$B$12,IF($AG15=TIME(7,0,0),コード表!$B$13,IF($AG15=TIME(7,30,0),コード表!$B$14,IF($AG15=TIME(8,0,0),コード表!$B$15,IF($AG15=TIME(8,30,0),コード表!$B$16,IF($AG15=TIME(9,0,0),コード表!$B$17,IF($AG15=TIME(9,30,0),コード表!$B$18,IF($AG15=TIME(10,0,0),コード表!$B$19,IF($AG15=TIME(10,30,0),コード表!$B$20,IF($AG15=TIME(11,0,0),コード表!$B$21,IF($AG15=TIME(11,30,0),コード表!$B$22,IF($AG15=TIME(12,0,0),コード表!$B$23,IF($AG15=TIME(12,30,0),コード表!$B$24,IF($AG15=TIME(13,0,0),コード表!$B$25,IF($AG15=TIME(13,30,0),コード表!$B$26,IF($AG15=TIME(14,0,0),コード表!$B$27,IF($AG15=TIME(14,30,0),コード表!$B$28,IF($AG15=TIME(15,0,0),コード表!$B$29,IF($AG15=TIME(15,30,0),コード表!$B$30,IF($AG15=TIME(16,0,0),コード表!$B$31,IF($AG15=TIME(16,30,0),コード表!$B$32,IF($AG15=TIME(17,0,0),コード表!$B$33,IF($AG15=TIME(17,30,0),コード表!$B$34,IF($AG15=TIME(18,0,0),コード表!$B$35,"")))))))))))))))))))))))))))))))))</f>
        <v/>
      </c>
      <c r="BI15" s="420" t="str">
        <f t="shared" ref="BI15" si="6">IF(SUMIFS($AY$13:$AY$74,$AT$13:$AT$74,BF15)&gt;0,"〇","")</f>
        <v/>
      </c>
      <c r="BJ15" s="420" t="str">
        <f>IF(BI15="","",IF($AG15=TIME(2,0,0),コード表!$B$36,IF($AG15=TIME(2,30,0),コード表!$B$37,IF($AG15=TIME(3,0,0),コード表!$B$38,IF($AG15=TIME(3,30,0),コード表!$B$39,IF($AG15=TIME(4,0,0),コード表!$B$40,IF($AG15=TIME(4,30,0),コード表!$B$41,IF($AG15=TIME(5,0,0),コード表!$B$42,IF($AG15=TIME(5,30,0),コード表!$B$43,IF($AG15=TIME(6,0,0),コード表!$B$44,IF($AG15=TIME(6,30,0),コード表!$B$45,IF($AG15=TIME(7,0,0),コード表!$B$46,IF($AG15=TIME(7,30,0),コード表!$B$47,IF($AG15=TIME(8,0,0),コード表!$B$48,IF($AG15=TIME(8,30,0),コード表!$B$49,IF($AG15=TIME(9,0,0),コード表!$B$50,IF($AG15=TIME(9,30,0),コード表!$B$51,IF($AG15=TIME(10,0,0),コード表!$B$52,IF($AG15=TIME(10,30,0),コード表!$B$53,IF($AG15=TIME(11,0,0),コード表!$B$54,IF($AG15=TIME(11,30,0),コード表!$B$55,IF($AG15=TIME(12,0,0),コード表!$B$56,IF($AG15=TIME(12,30,0),コード表!$B$57,IF($AG15=TIME(13,0,0),コード表!$B$58,IF($AG15=TIME(13,30,0),コード表!$B$59,IF($AG15=TIME(14,0,0),コード表!$B$60,IF($AG15=TIME(14,30,0),コード表!$B$61,IF($AG15=TIME(15,0,0),コード表!$B$62,IF($AG15=TIME(15,30,0),コード表!$B$63,IF($AG15=TIME(16,0,0),コード表!$B$64,IF($AG15=TIME(16,30,0),コード表!$B$65,IF($AG15=TIME(17,0,0),コード表!$B$66,IF($AG15=TIME(17,30,0),コード表!$B$67,IF($AG15=TIME(18,0,0),コード表!$B$68))))))))))))))))))))))))))))))))))</f>
        <v/>
      </c>
      <c r="BK15" s="420" t="str">
        <f t="shared" ref="BK15" si="7">IF(SUMIFS($AZ$13:$AZ$74,$AT$13:$AT$74,BF15)&gt;0,"〇","")</f>
        <v/>
      </c>
      <c r="BL15" s="420" t="str">
        <f>IF(BK15="","",IF($AG15=TIME(2,0,0),コード表!$B$69,IF($AG15=TIME(2,30,0),コード表!$B$70,IF($AG15=TIME(3,0,0),コード表!$B$71,IF($AG15=TIME(3,30,0),コード表!$B$72,IF($AG15=TIME(4,0,0),コード表!$B$73,IF($AG15=TIME(4,30,0),コード表!$B$74,IF($AG15=TIME(5,0,0),コード表!$B$75,IF($AG15=TIME(5,30,0),コード表!$B$76,IF($AG15=TIME(6,0,0),コード表!$B$77,IF($AG15=TIME(6,30,0),コード表!$B$78,IF($AG15=TIME(7,0,0),コード表!$B$79,IF($AG15=TIME(7,30,0),コード表!$B$80,IF($AG15=TIME(8,0,0),コード表!$B$81,IF($AG15=TIME(8,30,0),コード表!$B$82,IF($AG15=TIME(9,0,0),コード表!$B$83,IF($AG15=TIME(9,30,0),コード表!$B$84,IF($AG15=TIME(10,0,0),コード表!$B$85,IF($AG15=TIME(10,30,0),コード表!$B$86,IF($AG15=TIME(11,0,0),コード表!$B$87,IF($AG15=TIME(11,30,0),コード表!$B$88,IF($AG15=TIME(12,0,0),コード表!$B$89,IF($AG15=TIME(12,30,0),コード表!$B$90,IF($AG15=TIME(13,0,0),コード表!$B$91,IF($AG15=TIME(13,30,0),コード表!$B$92,IF($AG15=TIME(14,0,0),コード表!$B$93,IF($AG15=TIME(14,30,0),コード表!$B$94,IF($AG15=TIME(15,0,0),コード表!$B$95,IF($AG15=TIME(15,30,0),コード表!$B$96,IF($AG15=TIME(16,0,0),コード表!$B$97,IF($AG15=TIME(16,30,0),コード表!$B$98,IF($AG15=TIME(17,0,0),コード表!$B$99,IF($AG15=TIME(17,30,0),コード表!$B$100,IF($AG15=TIME(18,0,0),コード表!$B$101))))))))))))))))))))))))))))))))))</f>
        <v/>
      </c>
      <c r="BM15" s="407" t="str">
        <f t="shared" ref="BM15" si="8">IF(SUMIFS($BA$13:$BA$74,$AT$13:$AT$74,BF15)&gt;0,"〇","")</f>
        <v/>
      </c>
      <c r="BN15" s="407" t="str">
        <f>IF(BM15="","",IF($AG15=TIME(2,0,0),コード表!$B$102,IF($AG15=TIME(2,30,0),コード表!$B$103,IF($AG15=TIME(3,0,0),コード表!$B$104,IF($AG15=TIME(3,30,0),コード表!$B$105,IF($AG15=TIME(4,0,0),コード表!$B$106,IF($AG15=TIME(4,30,0),コード表!$B$107,IF($AG15=TIME(5,0,0),コード表!$B$108,IF($AG15=TIME(5,30,0),コード表!$B$109,IF($AG15=TIME(6,0,0),コード表!$B$110,IF($AG15=TIME(6,30,0),コード表!$B$111,IF($AG15=TIME(7,0,0),コード表!$B$112,IF($AG15=TIME(7,30,0),コード表!$B$113,IF($AG15=TIME(8,0,0),コード表!$B$114,IF($AG15=TIME(8,30,0),コード表!$B$115,IF($AG15=TIME(9,0,0),コード表!$B$116,IF($AG15=TIME(9,30,0),コード表!$B$117,IF($AG15=TIME(10,0,0),コード表!$B$118,IF($AG15=TIME(10,30,0),コード表!$B$119,IF($AG15=TIME(11,0,0),コード表!$B$120,IF($AG15=TIME(11,30,0),コード表!$B$121,IF($AG15=TIME(12,0,0),コード表!$B$122,IF($AG15=TIME(12,30,0),コード表!$B$123,IF($AG15=TIME(13,0,0),コード表!$B$124,IF($AG15=TIME(13,30,0),コード表!$B$125,IF($AG15=TIME(14,0,0),コード表!$B$126,IF($AG15=TIME(14,30,0),コード表!$B$127,IF($AG15=TIME(15,0,0),コード表!$B$128,IF($AG15=TIME(15,30,0),コード表!$B$129,IF($AG15=TIME(16,0,0),コード表!$B$130,IF($AG15=TIME(16,30,0),コード表!$B$131,IF($AG15=TIME(17,0,0),コード表!$B$132,IF($AG15=TIME(17,30,0),コード表!$B$133,IF($AG15=TIME(18,0,0),コード表!$B$134))))))))))))))))))))))))))))))))))</f>
        <v/>
      </c>
      <c r="BO15" s="408" t="str">
        <f t="shared" ref="BO15" si="9">IF(SUMIF($AT$13:$AT$74,BF15,$BB$13:$BB$74)=0,"",SUMIF($AT$13:$AT$74,BF15,$BB$13:$BB$74))</f>
        <v/>
      </c>
      <c r="BP15" s="409" t="str">
        <f t="shared" ref="BP15" si="10">IF(AND(BH15="",BJ15="",BL15="",BN15="",BO15=""),"",MAX(BH15+BJ15,BH15+BL15,BH15+BN15))</f>
        <v/>
      </c>
      <c r="BQ15" s="409" t="str">
        <f t="shared" ref="BQ15" si="11">IF(AND(BH15="",BJ15="",BL15="",BN15=""),"",IF(AND(BJ15="",BL15="",BN15=""),"加算無",IF(MAX(BH15+BJ15+BO15,BH15+BL15+BO15,BH15+BN15+BO15)=BH15+BJ15+BO15,"重度",IF(MAX(BH15+BJ15+BO15,BH15+BL15+BO15,BH15+BN15+BO15)=BH15+BL15+BO15,"外",IF(MAX(BH15+BJ15+BO15,BH15+BL15+BO15,BH15+BN15+BO15)=BH15+BN15+BO15,"内")))))</f>
        <v/>
      </c>
      <c r="BV15" s="93"/>
      <c r="BW15" s="80"/>
    </row>
    <row r="16" spans="1:75" s="5" customFormat="1" ht="17.649999999999999" customHeight="1" thickTop="1" thickBot="1">
      <c r="A16" s="12"/>
      <c r="B16" s="16"/>
      <c r="C16" s="288"/>
      <c r="D16" s="289"/>
      <c r="E16" s="292"/>
      <c r="F16" s="293"/>
      <c r="G16" s="296"/>
      <c r="H16" s="297"/>
      <c r="I16" s="299"/>
      <c r="J16" s="301"/>
      <c r="K16" s="297"/>
      <c r="L16" s="301"/>
      <c r="M16" s="297"/>
      <c r="N16" s="299"/>
      <c r="O16" s="417"/>
      <c r="P16" s="418"/>
      <c r="Q16" s="394"/>
      <c r="R16" s="395"/>
      <c r="S16" s="378"/>
      <c r="T16" s="379"/>
      <c r="U16" s="382"/>
      <c r="V16" s="383"/>
      <c r="W16" s="382"/>
      <c r="X16" s="383"/>
      <c r="Y16" s="382"/>
      <c r="Z16" s="398"/>
      <c r="AA16" s="402"/>
      <c r="AB16" s="403"/>
      <c r="AC16" s="404"/>
      <c r="AD16" s="83"/>
      <c r="AE16" s="430"/>
      <c r="AF16" s="432"/>
      <c r="AG16" s="387"/>
      <c r="AH16" s="388"/>
      <c r="AI16" s="388"/>
      <c r="AJ16" s="389"/>
      <c r="AK16" s="374"/>
      <c r="AL16" s="374"/>
      <c r="AM16" s="374"/>
      <c r="AN16" s="374"/>
      <c r="AO16" s="375"/>
      <c r="AP16" s="128"/>
      <c r="AQ16" s="129"/>
      <c r="AR16" s="128"/>
      <c r="AT16" s="390"/>
      <c r="AU16" s="391"/>
      <c r="AV16" s="391"/>
      <c r="AW16" s="421"/>
      <c r="AX16" s="420"/>
      <c r="AY16" s="420"/>
      <c r="AZ16" s="420"/>
      <c r="BA16" s="407"/>
      <c r="BB16" s="408"/>
      <c r="BC16" s="6"/>
      <c r="BD16" s="5">
        <v>1</v>
      </c>
      <c r="BF16" s="410"/>
      <c r="BG16" s="411"/>
      <c r="BH16" s="419"/>
      <c r="BI16" s="420"/>
      <c r="BJ16" s="420"/>
      <c r="BK16" s="420"/>
      <c r="BL16" s="420"/>
      <c r="BM16" s="407"/>
      <c r="BN16" s="407"/>
      <c r="BO16" s="408"/>
      <c r="BP16" s="409"/>
      <c r="BQ16" s="409"/>
      <c r="BV16" s="93"/>
      <c r="BW16" s="80"/>
    </row>
    <row r="17" spans="1:75" s="5" customFormat="1" ht="17.649999999999999" customHeight="1" thickTop="1" thickBot="1">
      <c r="A17" s="12"/>
      <c r="B17" s="16"/>
      <c r="C17" s="288"/>
      <c r="D17" s="289"/>
      <c r="E17" s="290" t="str">
        <f>IF(C17="","",TEXT(AT17,"aaa"))</f>
        <v/>
      </c>
      <c r="F17" s="291"/>
      <c r="G17" s="294"/>
      <c r="H17" s="295"/>
      <c r="I17" s="412" t="s">
        <v>122</v>
      </c>
      <c r="J17" s="413"/>
      <c r="K17" s="414"/>
      <c r="L17" s="413"/>
      <c r="M17" s="414"/>
      <c r="N17" s="412" t="s">
        <v>122</v>
      </c>
      <c r="O17" s="415"/>
      <c r="P17" s="416"/>
      <c r="Q17" s="392" t="str">
        <f>IF(G17="","",IF(AW17&lt;TIME(2,0,0),TIME(2,0,0),IF(MINUTE(AW17)&lt;30,TIME(HOUR(AW17),30,0),TIME(HOUR(AW17)+1,0,0))))</f>
        <v/>
      </c>
      <c r="R17" s="393"/>
      <c r="S17" s="376"/>
      <c r="T17" s="377"/>
      <c r="U17" s="380"/>
      <c r="V17" s="381"/>
      <c r="W17" s="380"/>
      <c r="X17" s="381"/>
      <c r="Y17" s="396"/>
      <c r="Z17" s="397"/>
      <c r="AA17" s="399"/>
      <c r="AB17" s="400"/>
      <c r="AC17" s="401"/>
      <c r="AD17" s="83"/>
      <c r="AE17" s="429">
        <v>3</v>
      </c>
      <c r="AF17" s="431" t="str">
        <f t="shared" ref="AF17:AF73" ca="1" si="12">IF(OR($AE$10="",AE17=""),"",TEXT(DATE(YEAR(TODAY()),$AE$10,AE17),"aaa"))</f>
        <v>木</v>
      </c>
      <c r="AG17" s="384" t="str">
        <f t="shared" ref="AG17" si="13">IF(BG17=0,"",IF(BG17&lt;TIME(2,0,0),TIME(2,0,0),IF(MINUTE(BG17)&lt;30,TIME(HOUR(BG17),30,0),TIME(HOUR(BG17)+1,0,0))))</f>
        <v/>
      </c>
      <c r="AH17" s="385"/>
      <c r="AI17" s="385"/>
      <c r="AJ17" s="386"/>
      <c r="AK17" s="372" t="str">
        <f t="shared" ref="AK17" si="14">IF(AND(BH17="",BJ17="",BL17="",BN17="",BO17=""),"",MAX(BH17+BJ17+BO17,BH17+BL17+BO17,BH17+BN17+BO17))</f>
        <v/>
      </c>
      <c r="AL17" s="372"/>
      <c r="AM17" s="372"/>
      <c r="AN17" s="372"/>
      <c r="AO17" s="373"/>
      <c r="AP17" s="128"/>
      <c r="AQ17" s="129"/>
      <c r="AR17" s="128"/>
      <c r="AT17" s="390" t="e">
        <f>DATE(請求書!$K$29,請求書!$Q$29,'実績記録 （２枚用）'!C17)</f>
        <v>#NUM!</v>
      </c>
      <c r="AU17" s="391">
        <f>TIME(G17,J17,0)</f>
        <v>0</v>
      </c>
      <c r="AV17" s="391">
        <f>TIME(L17,O17,0)</f>
        <v>0</v>
      </c>
      <c r="AW17" s="421">
        <f>AV17-AU17</f>
        <v>0</v>
      </c>
      <c r="AX17" s="420" t="str">
        <f>IF($Q17=TIME(2,0,0),コード表!$B$3,IF($Q17=TIME(2,30,0),コード表!$B$4,IF($Q17=TIME(3,0,0),コード表!$B$5,IF($Q17=TIME(3,30,0),コード表!$B$6,IF($Q17=TIME(4,0,0),コード表!$B$7,IF($Q17=TIME(4,30,0),コード表!$B$8,IF($Q17=TIME(5,0,0),コード表!$B$9,IF($Q17=TIME(5,30,0),コード表!$B$10,IF($Q17=TIME(6,0,0),コード表!$B$11,IF($Q17=TIME(6,30,0),コード表!$B$12,IF($Q17=TIME(7,0,0),コード表!$B$13,IF($Q17=TIME(7,30,0),コード表!$B$14,IF($Q17=TIME(8,0,0),コード表!$B$15,IF($Q17=TIME(8,30,0),コード表!$B$16,IF($Q17=TIME(9,0,0),コード表!$B$17,IF($Q17=TIME(9,30,0),コード表!$B$18,IF($Q17=TIME(10,0,0),コード表!$B$19,IF($Q17=TIME(10,30,0),コード表!$B$20,IF($Q17=TIME(11,0,0),コード表!$B$21,IF($Q17=TIME(11,30,0),コード表!$B$22,IF($Q17=TIME(12,0,0),コード表!$B$23,IF($Q17=TIME(12,30,0),コード表!$B$24,IF($Q17=TIME(13,0,0),コード表!$B$25,IF($Q17=TIME(13,30,0),コード表!$B$26,IF($Q17=TIME(14,0,0),コード表!$B$27,IF($Q17=TIME(14,30,0),コード表!$B$28,IF($Q17=TIME(15,0,0),コード表!$B$29,IF($Q17=TIME(15,30,0),コード表!$B$30,IF($Q17=TIME(16,0,0),コード表!$B$31,IF($Q17=TIME(16,30,0),コード表!$B$32,IF($Q17=TIME(17,0,0),コード表!$B$33,IF($Q17=TIME(17,30,0),コード表!$B$34,IF($Q17=TIME(18,0,0),コード表!$B$35,"")))))))))))))))))))))))))))))))))</f>
        <v/>
      </c>
      <c r="AY17" s="420" t="str">
        <f>IF(S17="","",IF($Q17=TIME(2,0,0),コード表!$B$36,IF($Q17=TIME(2,30,0),コード表!$B$37,IF($Q17=TIME(3,0,0),コード表!$B$38,IF($Q17=TIME(3,30,0),コード表!$B$39,IF($Q17=TIME(4,0,0),コード表!$B$40,IF($Q17=TIME(4,30,0),コード表!$B$41,IF($Q17=TIME(5,0,0),コード表!$B$42,IF($Q17=TIME(5,30,0),コード表!$B$43,IF($Q17=TIME(6,0,0),コード表!$B$44,IF($Q17=TIME(6,30,0),コード表!$B$45,IF($Q17=TIME(7,0,0),コード表!$B$46,IF($Q17=TIME(7,30,0),コード表!$B$47,IF($Q17=TIME(8,0,0),コード表!$B$48,IF($Q17=TIME(8,30,0),コード表!$B$49,IF($Q17=TIME(9,0,0),コード表!$B$50,IF($Q17=TIME(9,30,0),コード表!$B$51,IF($Q17=TIME(10,0,0),コード表!$B$52,IF($Q17=TIME(10,30,0),コード表!$B$53,IF($Q17=TIME(11,0,0),コード表!$B$54,IF($Q17=TIME(11,30,0),コード表!$B$55,IF($Q17=TIME(12,0,0),コード表!$B$56,IF($Q17=TIME(12,30,0),コード表!$B$57,IF($Q17=TIME(13,0,0),コード表!$B$58,IF($Q17=TIME(13,30,0),コード表!$B$59,IF($Q17=TIME(14,0,0),コード表!$B$60,IF($Q17=TIME(14,30,0),コード表!$B$61,IF($Q17=TIME(15,0,0),コード表!$B$62,IF($Q17=TIME(15,30,0),コード表!$B$63,IF($Q17=TIME(16,0,0),コード表!$B$64,IF($Q17=TIME(16,30,0),コード表!$B$65,IF($Q17=TIME(17,0,0),コード表!$B$66,IF($Q17=TIME(17,30,0),コード表!$B$67,IF($Q17=TIME(18,0,0),コード表!$B$68))))))))))))))))))))))))))))))))))</f>
        <v/>
      </c>
      <c r="AZ17" s="420" t="str">
        <f>IF(U17="","",IF($Q17=TIME(2,0,0),コード表!$B$69,IF($Q17=TIME(2,30,0),コード表!$B$70,IF($Q17=TIME(3,0,0),コード表!$B$71,IF($Q17=TIME(3,30,0),コード表!$B$72,IF($Q17=TIME(4,0,0),コード表!$B$73,IF($Q17=TIME(4,30,0),コード表!$B$74,IF($Q17=TIME(5,0,0),コード表!$B$75,IF($Q17=TIME(5,30,0),コード表!$B$76,IF($Q17=TIME(6,0,0),コード表!$B$77,IF($Q17=TIME(6,30,0),コード表!$B$78,IF($Q17=TIME(7,0,0),コード表!$B$79,IF($Q17=TIME(7,30,0),コード表!$B$80,IF($Q17=TIME(8,0,0),コード表!$B$81,IF($Q17=TIME(8,30,0),コード表!$B$82,IF($Q17=TIME(9,0,0),コード表!$B$83,IF($Q17=TIME(9,30,0),コード表!$B$84,IF($Q17=TIME(10,0,0),コード表!$B$85,IF($Q17=TIME(10,30,0),コード表!$B$86,IF($Q17=TIME(11,0,0),コード表!$B$87,IF($Q17=TIME(11,30,0),コード表!$B$88,IF($Q17=TIME(12,0,0),コード表!$B$89,IF($Q17=TIME(12,30,0),コード表!$B$90,IF($Q17=TIME(13,0,0),コード表!$B$91,IF($Q17=TIME(13,30,0),コード表!$B$92,IF($Q17=TIME(14,0,0),コード表!$B$93,IF($Q17=TIME(14,30,0),コード表!$B$94,IF($Q17=TIME(15,0,0),コード表!$B$95,IF($Q17=TIME(15,30,0),コード表!$B$96,IF($Q17=TIME(16,0,0),コード表!$B$97,IF($Q17=TIME(16,30,0),コード表!$B$98,IF($Q17=TIME(17,0,0),コード表!$B$99,IF($Q17=TIME(17,30,0),コード表!$B$100,IF($Q17=TIME(18,0,0),コード表!$B$101))))))))))))))))))))))))))))))))))</f>
        <v/>
      </c>
      <c r="BA17" s="407" t="str">
        <f>IF(W17="","",IF($Q17=TIME(2,0,0),コード表!$B$102,IF($Q17=TIME(2,30,0),コード表!$B$103,IF($Q17=TIME(3,0,0),コード表!$B$104,IF($Q17=TIME(3,30,0),コード表!$B$105,IF($Q17=TIME(4,0,0),コード表!$B$106,IF($Q17=TIME(4,30,0),コード表!$B$107,IF($Q17=TIME(5,0,0),コード表!$B$108,IF($Q17=TIME(5,30,0),コード表!$B$109,IF($Q17=TIME(6,0,0),コード表!$B$110,IF($Q17=TIME(6,30,0),コード表!$B$111,IF($Q17=TIME(7,0,0),コード表!$B$112,IF($Q17=TIME(7,30,0),コード表!$B$113,IF($Q17=TIME(8,0,0),コード表!$B$114,IF($Q17=TIME(8,30,0),コード表!$B$115,IF($Q17=TIME(9,0,0),コード表!$B$116,IF($Q17=TIME(9,30,0),コード表!$B$117,IF($Q17=TIME(10,0,0),コード表!$B$118,IF($Q17=TIME(10,30,0),コード表!$B$119,IF($Q17=TIME(11,0,0),コード表!$B$120,IF($Q17=TIME(11,30,0),コード表!$B$121,IF($Q17=TIME(12,0,0),コード表!$B$122,IF($Q17=TIME(12,30,0),コード表!$B$123,IF($Q17=TIME(13,0,0),コード表!$B$124,IF($Q17=TIME(13,30,0),コード表!$B$125,IF($Q17=TIME(14,0,0),コード表!$B$126,IF($Q17=TIME(14,30,0),コード表!$B$127,IF($Q17=TIME(15,0,0),コード表!$B$128,IF($Q17=TIME(15,30,0),コード表!$B$129,IF($Q17=TIME(16,0,0),コード表!$B$130,IF($Q17=TIME(16,30,0),コード表!$B$131,IF($Q17=TIME(17,0,0),コード表!$B$132,IF($Q17=TIME(17,30,0),コード表!$B$133,IF($Q17=TIME(18,0,0),コード表!$B$134))))))))))))))))))))))))))))))))))</f>
        <v/>
      </c>
      <c r="BB17" s="408" t="str">
        <f>IF(Y17="","",Y17*コード表!$B$135)</f>
        <v/>
      </c>
      <c r="BD17" s="5">
        <v>2</v>
      </c>
      <c r="BF17" s="410">
        <f>DATE(請求書!$K$29,請求書!$Q$29,'実績記録 （２枚用）'!AE17)</f>
        <v>45841</v>
      </c>
      <c r="BG17" s="411">
        <f t="shared" ref="BG17" si="15">SUMIF($AT$13:$AT$74,BF17,$AW$13:$AW$74)</f>
        <v>0</v>
      </c>
      <c r="BH17" s="419" t="str">
        <f>IF($AG17=TIME(2,0,0),コード表!$B$3,IF($AG17=TIME(2,30,0),コード表!$B$4,IF($AG17=TIME(3,0,0),コード表!$B$5,IF($AG17=TIME(3,30,0),コード表!$B$6,IF($AG17=TIME(4,0,0),コード表!$B$7,IF($AG17=TIME(4,30,0),コード表!$B$8,IF($AG17=TIME(5,0,0),コード表!$B$9,IF($AG17=TIME(5,30,0),コード表!$B$10,IF($AG17=TIME(6,0,0),コード表!$B$11,IF($AG17=TIME(6,30,0),コード表!$B$12,IF($AG17=TIME(7,0,0),コード表!$B$13,IF($AG17=TIME(7,30,0),コード表!$B$14,IF($AG17=TIME(8,0,0),コード表!$B$15,IF($AG17=TIME(8,30,0),コード表!$B$16,IF($AG17=TIME(9,0,0),コード表!$B$17,IF($AG17=TIME(9,30,0),コード表!$B$18,IF($AG17=TIME(10,0,0),コード表!$B$19,IF($AG17=TIME(10,30,0),コード表!$B$20,IF($AG17=TIME(11,0,0),コード表!$B$21,IF($AG17=TIME(11,30,0),コード表!$B$22,IF($AG17=TIME(12,0,0),コード表!$B$23,IF($AG17=TIME(12,30,0),コード表!$B$24,IF($AG17=TIME(13,0,0),コード表!$B$25,IF($AG17=TIME(13,30,0),コード表!$B$26,IF($AG17=TIME(14,0,0),コード表!$B$27,IF($AG17=TIME(14,30,0),コード表!$B$28,IF($AG17=TIME(15,0,0),コード表!$B$29,IF($AG17=TIME(15,30,0),コード表!$B$30,IF($AG17=TIME(16,0,0),コード表!$B$31,IF($AG17=TIME(16,30,0),コード表!$B$32,IF($AG17=TIME(17,0,0),コード表!$B$33,IF($AG17=TIME(17,30,0),コード表!$B$34,IF($AG17=TIME(18,0,0),コード表!$B$35,"")))))))))))))))))))))))))))))))))</f>
        <v/>
      </c>
      <c r="BI17" s="420" t="str">
        <f t="shared" ref="BI17" si="16">IF(SUMIFS($AY$13:$AY$74,$AT$13:$AT$74,BF17)&gt;0,"〇","")</f>
        <v/>
      </c>
      <c r="BJ17" s="420" t="str">
        <f>IF(BI17="","",IF($AG17=TIME(2,0,0),コード表!$B$36,IF($AG17=TIME(2,30,0),コード表!$B$37,IF($AG17=TIME(3,0,0),コード表!$B$38,IF($AG17=TIME(3,30,0),コード表!$B$39,IF($AG17=TIME(4,0,0),コード表!$B$40,IF($AG17=TIME(4,30,0),コード表!$B$41,IF($AG17=TIME(5,0,0),コード表!$B$42,IF($AG17=TIME(5,30,0),コード表!$B$43,IF($AG17=TIME(6,0,0),コード表!$B$44,IF($AG17=TIME(6,30,0),コード表!$B$45,IF($AG17=TIME(7,0,0),コード表!$B$46,IF($AG17=TIME(7,30,0),コード表!$B$47,IF($AG17=TIME(8,0,0),コード表!$B$48,IF($AG17=TIME(8,30,0),コード表!$B$49,IF($AG17=TIME(9,0,0),コード表!$B$50,IF($AG17=TIME(9,30,0),コード表!$B$51,IF($AG17=TIME(10,0,0),コード表!$B$52,IF($AG17=TIME(10,30,0),コード表!$B$53,IF($AG17=TIME(11,0,0),コード表!$B$54,IF($AG17=TIME(11,30,0),コード表!$B$55,IF($AG17=TIME(12,0,0),コード表!$B$56,IF($AG17=TIME(12,30,0),コード表!$B$57,IF($AG17=TIME(13,0,0),コード表!$B$58,IF($AG17=TIME(13,30,0),コード表!$B$59,IF($AG17=TIME(14,0,0),コード表!$B$60,IF($AG17=TIME(14,30,0),コード表!$B$61,IF($AG17=TIME(15,0,0),コード表!$B$62,IF($AG17=TIME(15,30,0),コード表!$B$63,IF($AG17=TIME(16,0,0),コード表!$B$64,IF($AG17=TIME(16,30,0),コード表!$B$65,IF($AG17=TIME(17,0,0),コード表!$B$66,IF($AG17=TIME(17,30,0),コード表!$B$67,IF($AG17=TIME(18,0,0),コード表!$B$68))))))))))))))))))))))))))))))))))</f>
        <v/>
      </c>
      <c r="BK17" s="420" t="str">
        <f t="shared" ref="BK17" si="17">IF(SUMIFS($AZ$13:$AZ$74,$AT$13:$AT$74,BF17)&gt;0,"〇","")</f>
        <v/>
      </c>
      <c r="BL17" s="420" t="str">
        <f>IF(BK17="","",IF($AG17=TIME(2,0,0),コード表!$B$69,IF($AG17=TIME(2,30,0),コード表!$B$70,IF($AG17=TIME(3,0,0),コード表!$B$71,IF($AG17=TIME(3,30,0),コード表!$B$72,IF($AG17=TIME(4,0,0),コード表!$B$73,IF($AG17=TIME(4,30,0),コード表!$B$74,IF($AG17=TIME(5,0,0),コード表!$B$75,IF($AG17=TIME(5,30,0),コード表!$B$76,IF($AG17=TIME(6,0,0),コード表!$B$77,IF($AG17=TIME(6,30,0),コード表!$B$78,IF($AG17=TIME(7,0,0),コード表!$B$79,IF($AG17=TIME(7,30,0),コード表!$B$80,IF($AG17=TIME(8,0,0),コード表!$B$81,IF($AG17=TIME(8,30,0),コード表!$B$82,IF($AG17=TIME(9,0,0),コード表!$B$83,IF($AG17=TIME(9,30,0),コード表!$B$84,IF($AG17=TIME(10,0,0),コード表!$B$85,IF($AG17=TIME(10,30,0),コード表!$B$86,IF($AG17=TIME(11,0,0),コード表!$B$87,IF($AG17=TIME(11,30,0),コード表!$B$88,IF($AG17=TIME(12,0,0),コード表!$B$89,IF($AG17=TIME(12,30,0),コード表!$B$90,IF($AG17=TIME(13,0,0),コード表!$B$91,IF($AG17=TIME(13,30,0),コード表!$B$92,IF($AG17=TIME(14,0,0),コード表!$B$93,IF($AG17=TIME(14,30,0),コード表!$B$94,IF($AG17=TIME(15,0,0),コード表!$B$95,IF($AG17=TIME(15,30,0),コード表!$B$96,IF($AG17=TIME(16,0,0),コード表!$B$97,IF($AG17=TIME(16,30,0),コード表!$B$98,IF($AG17=TIME(17,0,0),コード表!$B$99,IF($AG17=TIME(17,30,0),コード表!$B$100,IF($AG17=TIME(18,0,0),コード表!$B$101))))))))))))))))))))))))))))))))))</f>
        <v/>
      </c>
      <c r="BM17" s="407" t="str">
        <f t="shared" ref="BM17" si="18">IF(SUMIFS($BA$13:$BA$74,$AT$13:$AT$74,BF17)&gt;0,"〇","")</f>
        <v/>
      </c>
      <c r="BN17" s="407" t="str">
        <f>IF(BM17="","",IF($AG17=TIME(2,0,0),コード表!$B$102,IF($AG17=TIME(2,30,0),コード表!$B$103,IF($AG17=TIME(3,0,0),コード表!$B$104,IF($AG17=TIME(3,30,0),コード表!$B$105,IF($AG17=TIME(4,0,0),コード表!$B$106,IF($AG17=TIME(4,30,0),コード表!$B$107,IF($AG17=TIME(5,0,0),コード表!$B$108,IF($AG17=TIME(5,30,0),コード表!$B$109,IF($AG17=TIME(6,0,0),コード表!$B$110,IF($AG17=TIME(6,30,0),コード表!$B$111,IF($AG17=TIME(7,0,0),コード表!$B$112,IF($AG17=TIME(7,30,0),コード表!$B$113,IF($AG17=TIME(8,0,0),コード表!$B$114,IF($AG17=TIME(8,30,0),コード表!$B$115,IF($AG17=TIME(9,0,0),コード表!$B$116,IF($AG17=TIME(9,30,0),コード表!$B$117,IF($AG17=TIME(10,0,0),コード表!$B$118,IF($AG17=TIME(10,30,0),コード表!$B$119,IF($AG17=TIME(11,0,0),コード表!$B$120,IF($AG17=TIME(11,30,0),コード表!$B$121,IF($AG17=TIME(12,0,0),コード表!$B$122,IF($AG17=TIME(12,30,0),コード表!$B$123,IF($AG17=TIME(13,0,0),コード表!$B$124,IF($AG17=TIME(13,30,0),コード表!$B$125,IF($AG17=TIME(14,0,0),コード表!$B$126,IF($AG17=TIME(14,30,0),コード表!$B$127,IF($AG17=TIME(15,0,0),コード表!$B$128,IF($AG17=TIME(15,30,0),コード表!$B$129,IF($AG17=TIME(16,0,0),コード表!$B$130,IF($AG17=TIME(16,30,0),コード表!$B$131,IF($AG17=TIME(17,0,0),コード表!$B$132,IF($AG17=TIME(17,30,0),コード表!$B$133,IF($AG17=TIME(18,0,0),コード表!$B$134))))))))))))))))))))))))))))))))))</f>
        <v/>
      </c>
      <c r="BO17" s="408" t="str">
        <f t="shared" ref="BO17" si="19">IF(SUMIF($AT$13:$AT$74,BF17,$BB$13:$BB$74)=0,"",SUMIF($AT$13:$AT$74,BF17,$BB$13:$BB$74))</f>
        <v/>
      </c>
      <c r="BP17" s="409" t="str">
        <f t="shared" ref="BP17" si="20">IF(AND(BH17="",BJ17="",BL17="",BN17="",BO17=""),"",MAX(BH17+BJ17,BH17+BL17,BH17+BN17))</f>
        <v/>
      </c>
      <c r="BQ17" s="409" t="str">
        <f t="shared" ref="BQ17" si="21">IF(AND(BH17="",BJ17="",BL17="",BN17=""),"",IF(AND(BJ17="",BL17="",BN17=""),"加算無",IF(MAX(BH17+BJ17+BO17,BH17+BL17+BO17,BH17+BN17+BO17)=BH17+BJ17+BO17,"重度",IF(MAX(BH17+BJ17+BO17,BH17+BL17+BO17,BH17+BN17+BO17)=BH17+BL17+BO17,"外",IF(MAX(BH17+BJ17+BO17,BH17+BL17+BO17,BH17+BN17+BO17)=BH17+BN17+BO17,"内")))))</f>
        <v/>
      </c>
      <c r="BV17" s="93"/>
      <c r="BW17" s="80"/>
    </row>
    <row r="18" spans="1:75" s="5" customFormat="1" ht="17.649999999999999" customHeight="1" thickTop="1" thickBot="1">
      <c r="A18" s="12"/>
      <c r="B18" s="16"/>
      <c r="C18" s="288"/>
      <c r="D18" s="289"/>
      <c r="E18" s="292"/>
      <c r="F18" s="293"/>
      <c r="G18" s="296"/>
      <c r="H18" s="297"/>
      <c r="I18" s="299"/>
      <c r="J18" s="301"/>
      <c r="K18" s="297"/>
      <c r="L18" s="301"/>
      <c r="M18" s="297"/>
      <c r="N18" s="299"/>
      <c r="O18" s="417"/>
      <c r="P18" s="418"/>
      <c r="Q18" s="394"/>
      <c r="R18" s="395"/>
      <c r="S18" s="378"/>
      <c r="T18" s="379"/>
      <c r="U18" s="382"/>
      <c r="V18" s="383"/>
      <c r="W18" s="382"/>
      <c r="X18" s="383"/>
      <c r="Y18" s="382"/>
      <c r="Z18" s="398"/>
      <c r="AA18" s="402"/>
      <c r="AB18" s="403"/>
      <c r="AC18" s="404"/>
      <c r="AD18" s="130"/>
      <c r="AE18" s="430"/>
      <c r="AF18" s="432"/>
      <c r="AG18" s="387"/>
      <c r="AH18" s="388"/>
      <c r="AI18" s="388"/>
      <c r="AJ18" s="389"/>
      <c r="AK18" s="374"/>
      <c r="AL18" s="374"/>
      <c r="AM18" s="374"/>
      <c r="AN18" s="374"/>
      <c r="AO18" s="375"/>
      <c r="AP18" s="128"/>
      <c r="AQ18" s="129"/>
      <c r="AR18" s="128"/>
      <c r="AT18" s="390"/>
      <c r="AU18" s="391"/>
      <c r="AV18" s="391"/>
      <c r="AW18" s="421"/>
      <c r="AX18" s="420"/>
      <c r="AY18" s="420"/>
      <c r="AZ18" s="420"/>
      <c r="BA18" s="407"/>
      <c r="BB18" s="408"/>
      <c r="BF18" s="410"/>
      <c r="BG18" s="411"/>
      <c r="BH18" s="419"/>
      <c r="BI18" s="420"/>
      <c r="BJ18" s="420"/>
      <c r="BK18" s="420"/>
      <c r="BL18" s="420"/>
      <c r="BM18" s="407"/>
      <c r="BN18" s="407"/>
      <c r="BO18" s="408"/>
      <c r="BP18" s="409"/>
      <c r="BQ18" s="409"/>
      <c r="BV18" s="93"/>
      <c r="BW18" s="80"/>
    </row>
    <row r="19" spans="1:75" s="5" customFormat="1" ht="17.649999999999999" customHeight="1" thickTop="1" thickBot="1">
      <c r="A19" s="12"/>
      <c r="B19" s="16"/>
      <c r="C19" s="288"/>
      <c r="D19" s="289"/>
      <c r="E19" s="290" t="str">
        <f>IF(C19="","",TEXT(AT19,"aaa"))</f>
        <v/>
      </c>
      <c r="F19" s="291"/>
      <c r="G19" s="294"/>
      <c r="H19" s="295"/>
      <c r="I19" s="412" t="s">
        <v>122</v>
      </c>
      <c r="J19" s="413"/>
      <c r="K19" s="414"/>
      <c r="L19" s="413"/>
      <c r="M19" s="414"/>
      <c r="N19" s="412" t="s">
        <v>122</v>
      </c>
      <c r="O19" s="415"/>
      <c r="P19" s="416"/>
      <c r="Q19" s="392" t="str">
        <f>IF(G19="","",IF(AW19&lt;TIME(2,0,0),TIME(2,0,0),IF(MINUTE(AW19)&lt;30,TIME(HOUR(AW19),30,0),TIME(HOUR(AW19)+1,0,0))))</f>
        <v/>
      </c>
      <c r="R19" s="393"/>
      <c r="S19" s="376"/>
      <c r="T19" s="377"/>
      <c r="U19" s="380"/>
      <c r="V19" s="381"/>
      <c r="W19" s="380"/>
      <c r="X19" s="381"/>
      <c r="Y19" s="396"/>
      <c r="Z19" s="397"/>
      <c r="AA19" s="399"/>
      <c r="AB19" s="400"/>
      <c r="AC19" s="401"/>
      <c r="AD19" s="127"/>
      <c r="AE19" s="429">
        <v>4</v>
      </c>
      <c r="AF19" s="431" t="str">
        <f t="shared" ca="1" si="12"/>
        <v>金</v>
      </c>
      <c r="AG19" s="384" t="str">
        <f t="shared" ref="AG19" si="22">IF(BG19=0,"",IF(BG19&lt;TIME(2,0,0),TIME(2,0,0),IF(MINUTE(BG19)&lt;30,TIME(HOUR(BG19),30,0),TIME(HOUR(BG19)+1,0,0))))</f>
        <v/>
      </c>
      <c r="AH19" s="385"/>
      <c r="AI19" s="385"/>
      <c r="AJ19" s="386"/>
      <c r="AK19" s="372" t="str">
        <f t="shared" ref="AK19" si="23">IF(AND(BH19="",BJ19="",BL19="",BN19="",BO19=""),"",MAX(BH19+BJ19+BO19,BH19+BL19+BO19,BH19+BN19+BO19))</f>
        <v/>
      </c>
      <c r="AL19" s="372"/>
      <c r="AM19" s="372"/>
      <c r="AN19" s="372"/>
      <c r="AO19" s="373"/>
      <c r="AP19" s="128"/>
      <c r="AQ19" s="129"/>
      <c r="AR19" s="128"/>
      <c r="AT19" s="390" t="e">
        <f>DATE(請求書!$K$29,請求書!$Q$29,'実績記録 （２枚用）'!C19)</f>
        <v>#NUM!</v>
      </c>
      <c r="AU19" s="391">
        <f>TIME(G19,J19,0)</f>
        <v>0</v>
      </c>
      <c r="AV19" s="391">
        <f>TIME(L19,O19,0)</f>
        <v>0</v>
      </c>
      <c r="AW19" s="421">
        <f t="shared" ref="AW19" si="24">AV19-AU19</f>
        <v>0</v>
      </c>
      <c r="AX19" s="420" t="str">
        <f>IF($Q19=TIME(2,0,0),コード表!$B$3,IF($Q19=TIME(2,30,0),コード表!$B$4,IF($Q19=TIME(3,0,0),コード表!$B$5,IF($Q19=TIME(3,30,0),コード表!$B$6,IF($Q19=TIME(4,0,0),コード表!$B$7,IF($Q19=TIME(4,30,0),コード表!$B$8,IF($Q19=TIME(5,0,0),コード表!$B$9,IF($Q19=TIME(5,30,0),コード表!$B$10,IF($Q19=TIME(6,0,0),コード表!$B$11,IF($Q19=TIME(6,30,0),コード表!$B$12,IF($Q19=TIME(7,0,0),コード表!$B$13,IF($Q19=TIME(7,30,0),コード表!$B$14,IF($Q19=TIME(8,0,0),コード表!$B$15,IF($Q19=TIME(8,30,0),コード表!$B$16,IF($Q19=TIME(9,0,0),コード表!$B$17,IF($Q19=TIME(9,30,0),コード表!$B$18,IF($Q19=TIME(10,0,0),コード表!$B$19,IF($Q19=TIME(10,30,0),コード表!$B$20,IF($Q19=TIME(11,0,0),コード表!$B$21,IF($Q19=TIME(11,30,0),コード表!$B$22,IF($Q19=TIME(12,0,0),コード表!$B$23,IF($Q19=TIME(12,30,0),コード表!$B$24,IF($Q19=TIME(13,0,0),コード表!$B$25,IF($Q19=TIME(13,30,0),コード表!$B$26,IF($Q19=TIME(14,0,0),コード表!$B$27,IF($Q19=TIME(14,30,0),コード表!$B$28,IF($Q19=TIME(15,0,0),コード表!$B$29,IF($Q19=TIME(15,30,0),コード表!$B$30,IF($Q19=TIME(16,0,0),コード表!$B$31,IF($Q19=TIME(16,30,0),コード表!$B$32,IF($Q19=TIME(17,0,0),コード表!$B$33,IF($Q19=TIME(17,30,0),コード表!$B$34,IF($Q19=TIME(18,0,0),コード表!$B$35,"")))))))))))))))))))))))))))))))))</f>
        <v/>
      </c>
      <c r="AY19" s="420" t="str">
        <f>IF(S19="","",IF($Q19=TIME(2,0,0),コード表!$B$36,IF($Q19=TIME(2,30,0),コード表!$B$37,IF($Q19=TIME(3,0,0),コード表!$B$38,IF($Q19=TIME(3,30,0),コード表!$B$39,IF($Q19=TIME(4,0,0),コード表!$B$40,IF($Q19=TIME(4,30,0),コード表!$B$41,IF($Q19=TIME(5,0,0),コード表!$B$42,IF($Q19=TIME(5,30,0),コード表!$B$43,IF($Q19=TIME(6,0,0),コード表!$B$44,IF($Q19=TIME(6,30,0),コード表!$B$45,IF($Q19=TIME(7,0,0),コード表!$B$46,IF($Q19=TIME(7,30,0),コード表!$B$47,IF($Q19=TIME(8,0,0),コード表!$B$48,IF($Q19=TIME(8,30,0),コード表!$B$49,IF($Q19=TIME(9,0,0),コード表!$B$50,IF($Q19=TIME(9,30,0),コード表!$B$51,IF($Q19=TIME(10,0,0),コード表!$B$52,IF($Q19=TIME(10,30,0),コード表!$B$53,IF($Q19=TIME(11,0,0),コード表!$B$54,IF($Q19=TIME(11,30,0),コード表!$B$55,IF($Q19=TIME(12,0,0),コード表!$B$56,IF($Q19=TIME(12,30,0),コード表!$B$57,IF($Q19=TIME(13,0,0),コード表!$B$58,IF($Q19=TIME(13,30,0),コード表!$B$59,IF($Q19=TIME(14,0,0),コード表!$B$60,IF($Q19=TIME(14,30,0),コード表!$B$61,IF($Q19=TIME(15,0,0),コード表!$B$62,IF($Q19=TIME(15,30,0),コード表!$B$63,IF($Q19=TIME(16,0,0),コード表!$B$64,IF($Q19=TIME(16,30,0),コード表!$B$65,IF($Q19=TIME(17,0,0),コード表!$B$66,IF($Q19=TIME(17,30,0),コード表!$B$67,IF($Q19=TIME(18,0,0),コード表!$B$68))))))))))))))))))))))))))))))))))</f>
        <v/>
      </c>
      <c r="AZ19" s="420" t="str">
        <f>IF(U19="","",IF($Q19=TIME(2,0,0),コード表!$B$69,IF($Q19=TIME(2,30,0),コード表!$B$70,IF($Q19=TIME(3,0,0),コード表!$B$71,IF($Q19=TIME(3,30,0),コード表!$B$72,IF($Q19=TIME(4,0,0),コード表!$B$73,IF($Q19=TIME(4,30,0),コード表!$B$74,IF($Q19=TIME(5,0,0),コード表!$B$75,IF($Q19=TIME(5,30,0),コード表!$B$76,IF($Q19=TIME(6,0,0),コード表!$B$77,IF($Q19=TIME(6,30,0),コード表!$B$78,IF($Q19=TIME(7,0,0),コード表!$B$79,IF($Q19=TIME(7,30,0),コード表!$B$80,IF($Q19=TIME(8,0,0),コード表!$B$81,IF($Q19=TIME(8,30,0),コード表!$B$82,IF($Q19=TIME(9,0,0),コード表!$B$83,IF($Q19=TIME(9,30,0),コード表!$B$84,IF($Q19=TIME(10,0,0),コード表!$B$85,IF($Q19=TIME(10,30,0),コード表!$B$86,IF($Q19=TIME(11,0,0),コード表!$B$87,IF($Q19=TIME(11,30,0),コード表!$B$88,IF($Q19=TIME(12,0,0),コード表!$B$89,IF($Q19=TIME(12,30,0),コード表!$B$90,IF($Q19=TIME(13,0,0),コード表!$B$91,IF($Q19=TIME(13,30,0),コード表!$B$92,IF($Q19=TIME(14,0,0),コード表!$B$93,IF($Q19=TIME(14,30,0),コード表!$B$94,IF($Q19=TIME(15,0,0),コード表!$B$95,IF($Q19=TIME(15,30,0),コード表!$B$96,IF($Q19=TIME(16,0,0),コード表!$B$97,IF($Q19=TIME(16,30,0),コード表!$B$98,IF($Q19=TIME(17,0,0),コード表!$B$99,IF($Q19=TIME(17,30,0),コード表!$B$100,IF($Q19=TIME(18,0,0),コード表!$B$101))))))))))))))))))))))))))))))))))</f>
        <v/>
      </c>
      <c r="BA19" s="407" t="str">
        <f>IF(W19="","",IF($Q19=TIME(2,0,0),コード表!$B$102,IF($Q19=TIME(2,30,0),コード表!$B$103,IF($Q19=TIME(3,0,0),コード表!$B$104,IF($Q19=TIME(3,30,0),コード表!$B$105,IF($Q19=TIME(4,0,0),コード表!$B$106,IF($Q19=TIME(4,30,0),コード表!$B$107,IF($Q19=TIME(5,0,0),コード表!$B$108,IF($Q19=TIME(5,30,0),コード表!$B$109,IF($Q19=TIME(6,0,0),コード表!$B$110,IF($Q19=TIME(6,30,0),コード表!$B$111,IF($Q19=TIME(7,0,0),コード表!$B$112,IF($Q19=TIME(7,30,0),コード表!$B$113,IF($Q19=TIME(8,0,0),コード表!$B$114,IF($Q19=TIME(8,30,0),コード表!$B$115,IF($Q19=TIME(9,0,0),コード表!$B$116,IF($Q19=TIME(9,30,0),コード表!$B$117,IF($Q19=TIME(10,0,0),コード表!$B$118,IF($Q19=TIME(10,30,0),コード表!$B$119,IF($Q19=TIME(11,0,0),コード表!$B$120,IF($Q19=TIME(11,30,0),コード表!$B$121,IF($Q19=TIME(12,0,0),コード表!$B$122,IF($Q19=TIME(12,30,0),コード表!$B$123,IF($Q19=TIME(13,0,0),コード表!$B$124,IF($Q19=TIME(13,30,0),コード表!$B$125,IF($Q19=TIME(14,0,0),コード表!$B$126,IF($Q19=TIME(14,30,0),コード表!$B$127,IF($Q19=TIME(15,0,0),コード表!$B$128,IF($Q19=TIME(15,30,0),コード表!$B$129,IF($Q19=TIME(16,0,0),コード表!$B$130,IF($Q19=TIME(16,30,0),コード表!$B$131,IF($Q19=TIME(17,0,0),コード表!$B$132,IF($Q19=TIME(17,30,0),コード表!$B$133,IF($Q19=TIME(18,0,0),コード表!$B$134))))))))))))))))))))))))))))))))))</f>
        <v/>
      </c>
      <c r="BB19" s="408" t="str">
        <f>IF(Y19="","",Y19*コード表!$B$135)</f>
        <v/>
      </c>
      <c r="BF19" s="410">
        <f>DATE(請求書!$K$29,請求書!$Q$29,'実績記録 （２枚用）'!AE19)</f>
        <v>45842</v>
      </c>
      <c r="BG19" s="411">
        <f t="shared" ref="BG19" si="25">SUMIF($AT$13:$AT$74,BF19,$AW$13:$AW$74)</f>
        <v>0</v>
      </c>
      <c r="BH19" s="419" t="str">
        <f>IF($AG19=TIME(2,0,0),コード表!$B$3,IF($AG19=TIME(2,30,0),コード表!$B$4,IF($AG19=TIME(3,0,0),コード表!$B$5,IF($AG19=TIME(3,30,0),コード表!$B$6,IF($AG19=TIME(4,0,0),コード表!$B$7,IF($AG19=TIME(4,30,0),コード表!$B$8,IF($AG19=TIME(5,0,0),コード表!$B$9,IF($AG19=TIME(5,30,0),コード表!$B$10,IF($AG19=TIME(6,0,0),コード表!$B$11,IF($AG19=TIME(6,30,0),コード表!$B$12,IF($AG19=TIME(7,0,0),コード表!$B$13,IF($AG19=TIME(7,30,0),コード表!$B$14,IF($AG19=TIME(8,0,0),コード表!$B$15,IF($AG19=TIME(8,30,0),コード表!$B$16,IF($AG19=TIME(9,0,0),コード表!$B$17,IF($AG19=TIME(9,30,0),コード表!$B$18,IF($AG19=TIME(10,0,0),コード表!$B$19,IF($AG19=TIME(10,30,0),コード表!$B$20,IF($AG19=TIME(11,0,0),コード表!$B$21,IF($AG19=TIME(11,30,0),コード表!$B$22,IF($AG19=TIME(12,0,0),コード表!$B$23,IF($AG19=TIME(12,30,0),コード表!$B$24,IF($AG19=TIME(13,0,0),コード表!$B$25,IF($AG19=TIME(13,30,0),コード表!$B$26,IF($AG19=TIME(14,0,0),コード表!$B$27,IF($AG19=TIME(14,30,0),コード表!$B$28,IF($AG19=TIME(15,0,0),コード表!$B$29,IF($AG19=TIME(15,30,0),コード表!$B$30,IF($AG19=TIME(16,0,0),コード表!$B$31,IF($AG19=TIME(16,30,0),コード表!$B$32,IF($AG19=TIME(17,0,0),コード表!$B$33,IF($AG19=TIME(17,30,0),コード表!$B$34,IF($AG19=TIME(18,0,0),コード表!$B$35,"")))))))))))))))))))))))))))))))))</f>
        <v/>
      </c>
      <c r="BI19" s="420" t="str">
        <f t="shared" ref="BI19" si="26">IF(SUMIFS($AY$13:$AY$74,$AT$13:$AT$74,BF19)&gt;0,"〇","")</f>
        <v/>
      </c>
      <c r="BJ19" s="420" t="str">
        <f>IF(BI19="","",IF($AG19=TIME(2,0,0),コード表!$B$36,IF($AG19=TIME(2,30,0),コード表!$B$37,IF($AG19=TIME(3,0,0),コード表!$B$38,IF($AG19=TIME(3,30,0),コード表!$B$39,IF($AG19=TIME(4,0,0),コード表!$B$40,IF($AG19=TIME(4,30,0),コード表!$B$41,IF($AG19=TIME(5,0,0),コード表!$B$42,IF($AG19=TIME(5,30,0),コード表!$B$43,IF($AG19=TIME(6,0,0),コード表!$B$44,IF($AG19=TIME(6,30,0),コード表!$B$45,IF($AG19=TIME(7,0,0),コード表!$B$46,IF($AG19=TIME(7,30,0),コード表!$B$47,IF($AG19=TIME(8,0,0),コード表!$B$48,IF($AG19=TIME(8,30,0),コード表!$B$49,IF($AG19=TIME(9,0,0),コード表!$B$50,IF($AG19=TIME(9,30,0),コード表!$B$51,IF($AG19=TIME(10,0,0),コード表!$B$52,IF($AG19=TIME(10,30,0),コード表!$B$53,IF($AG19=TIME(11,0,0),コード表!$B$54,IF($AG19=TIME(11,30,0),コード表!$B$55,IF($AG19=TIME(12,0,0),コード表!$B$56,IF($AG19=TIME(12,30,0),コード表!$B$57,IF($AG19=TIME(13,0,0),コード表!$B$58,IF($AG19=TIME(13,30,0),コード表!$B$59,IF($AG19=TIME(14,0,0),コード表!$B$60,IF($AG19=TIME(14,30,0),コード表!$B$61,IF($AG19=TIME(15,0,0),コード表!$B$62,IF($AG19=TIME(15,30,0),コード表!$B$63,IF($AG19=TIME(16,0,0),コード表!$B$64,IF($AG19=TIME(16,30,0),コード表!$B$65,IF($AG19=TIME(17,0,0),コード表!$B$66,IF($AG19=TIME(17,30,0),コード表!$B$67,IF($AG19=TIME(18,0,0),コード表!$B$68))))))))))))))))))))))))))))))))))</f>
        <v/>
      </c>
      <c r="BK19" s="420" t="str">
        <f t="shared" ref="BK19" si="27">IF(SUMIFS($AZ$13:$AZ$74,$AT$13:$AT$74,BF19)&gt;0,"〇","")</f>
        <v/>
      </c>
      <c r="BL19" s="420" t="str">
        <f>IF(BK19="","",IF($AG19=TIME(2,0,0),コード表!$B$69,IF($AG19=TIME(2,30,0),コード表!$B$70,IF($AG19=TIME(3,0,0),コード表!$B$71,IF($AG19=TIME(3,30,0),コード表!$B$72,IF($AG19=TIME(4,0,0),コード表!$B$73,IF($AG19=TIME(4,30,0),コード表!$B$74,IF($AG19=TIME(5,0,0),コード表!$B$75,IF($AG19=TIME(5,30,0),コード表!$B$76,IF($AG19=TIME(6,0,0),コード表!$B$77,IF($AG19=TIME(6,30,0),コード表!$B$78,IF($AG19=TIME(7,0,0),コード表!$B$79,IF($AG19=TIME(7,30,0),コード表!$B$80,IF($AG19=TIME(8,0,0),コード表!$B$81,IF($AG19=TIME(8,30,0),コード表!$B$82,IF($AG19=TIME(9,0,0),コード表!$B$83,IF($AG19=TIME(9,30,0),コード表!$B$84,IF($AG19=TIME(10,0,0),コード表!$B$85,IF($AG19=TIME(10,30,0),コード表!$B$86,IF($AG19=TIME(11,0,0),コード表!$B$87,IF($AG19=TIME(11,30,0),コード表!$B$88,IF($AG19=TIME(12,0,0),コード表!$B$89,IF($AG19=TIME(12,30,0),コード表!$B$90,IF($AG19=TIME(13,0,0),コード表!$B$91,IF($AG19=TIME(13,30,0),コード表!$B$92,IF($AG19=TIME(14,0,0),コード表!$B$93,IF($AG19=TIME(14,30,0),コード表!$B$94,IF($AG19=TIME(15,0,0),コード表!$B$95,IF($AG19=TIME(15,30,0),コード表!$B$96,IF($AG19=TIME(16,0,0),コード表!$B$97,IF($AG19=TIME(16,30,0),コード表!$B$98,IF($AG19=TIME(17,0,0),コード表!$B$99,IF($AG19=TIME(17,30,0),コード表!$B$100,IF($AG19=TIME(18,0,0),コード表!$B$101))))))))))))))))))))))))))))))))))</f>
        <v/>
      </c>
      <c r="BM19" s="407" t="str">
        <f t="shared" ref="BM19" si="28">IF(SUMIFS($BA$13:$BA$74,$AT$13:$AT$74,BF19)&gt;0,"〇","")</f>
        <v/>
      </c>
      <c r="BN19" s="407" t="str">
        <f>IF(BM19="","",IF($AG19=TIME(2,0,0),コード表!$B$102,IF($AG19=TIME(2,30,0),コード表!$B$103,IF($AG19=TIME(3,0,0),コード表!$B$104,IF($AG19=TIME(3,30,0),コード表!$B$105,IF($AG19=TIME(4,0,0),コード表!$B$106,IF($AG19=TIME(4,30,0),コード表!$B$107,IF($AG19=TIME(5,0,0),コード表!$B$108,IF($AG19=TIME(5,30,0),コード表!$B$109,IF($AG19=TIME(6,0,0),コード表!$B$110,IF($AG19=TIME(6,30,0),コード表!$B$111,IF($AG19=TIME(7,0,0),コード表!$B$112,IF($AG19=TIME(7,30,0),コード表!$B$113,IF($AG19=TIME(8,0,0),コード表!$B$114,IF($AG19=TIME(8,30,0),コード表!$B$115,IF($AG19=TIME(9,0,0),コード表!$B$116,IF($AG19=TIME(9,30,0),コード表!$B$117,IF($AG19=TIME(10,0,0),コード表!$B$118,IF($AG19=TIME(10,30,0),コード表!$B$119,IF($AG19=TIME(11,0,0),コード表!$B$120,IF($AG19=TIME(11,30,0),コード表!$B$121,IF($AG19=TIME(12,0,0),コード表!$B$122,IF($AG19=TIME(12,30,0),コード表!$B$123,IF($AG19=TIME(13,0,0),コード表!$B$124,IF($AG19=TIME(13,30,0),コード表!$B$125,IF($AG19=TIME(14,0,0),コード表!$B$126,IF($AG19=TIME(14,30,0),コード表!$B$127,IF($AG19=TIME(15,0,0),コード表!$B$128,IF($AG19=TIME(15,30,0),コード表!$B$129,IF($AG19=TIME(16,0,0),コード表!$B$130,IF($AG19=TIME(16,30,0),コード表!$B$131,IF($AG19=TIME(17,0,0),コード表!$B$132,IF($AG19=TIME(17,30,0),コード表!$B$133,IF($AG19=TIME(18,0,0),コード表!$B$134))))))))))))))))))))))))))))))))))</f>
        <v/>
      </c>
      <c r="BO19" s="408" t="str">
        <f t="shared" ref="BO19" si="29">IF(SUMIF($AT$13:$AT$74,BF19,$BB$13:$BB$74)=0,"",SUMIF($AT$13:$AT$74,BF19,$BB$13:$BB$74))</f>
        <v/>
      </c>
      <c r="BP19" s="409" t="str">
        <f t="shared" ref="BP19" si="30">IF(AND(BH19="",BJ19="",BL19="",BN19="",BO19=""),"",MAX(BH19+BJ19,BH19+BL19,BH19+BN19))</f>
        <v/>
      </c>
      <c r="BQ19" s="409" t="str">
        <f t="shared" ref="BQ19" si="31">IF(AND(BH19="",BJ19="",BL19="",BN19=""),"",IF(AND(BJ19="",BL19="",BN19=""),"加算無",IF(MAX(BH19+BJ19+BO19,BH19+BL19+BO19,BH19+BN19+BO19)=BH19+BJ19+BO19,"重度",IF(MAX(BH19+BJ19+BO19,BH19+BL19+BO19,BH19+BN19+BO19)=BH19+BL19+BO19,"外",IF(MAX(BH19+BJ19+BO19,BH19+BL19+BO19,BH19+BN19+BO19)=BH19+BN19+BO19,"内")))))</f>
        <v/>
      </c>
      <c r="BV19" s="93"/>
      <c r="BW19" s="80"/>
    </row>
    <row r="20" spans="1:75" s="5" customFormat="1" ht="17.649999999999999" customHeight="1" thickTop="1" thickBot="1">
      <c r="A20" s="12"/>
      <c r="B20" s="16"/>
      <c r="C20" s="288"/>
      <c r="D20" s="289"/>
      <c r="E20" s="292"/>
      <c r="F20" s="293"/>
      <c r="G20" s="296"/>
      <c r="H20" s="297"/>
      <c r="I20" s="299"/>
      <c r="J20" s="301"/>
      <c r="K20" s="297"/>
      <c r="L20" s="301"/>
      <c r="M20" s="297"/>
      <c r="N20" s="299"/>
      <c r="O20" s="417"/>
      <c r="P20" s="418"/>
      <c r="Q20" s="394"/>
      <c r="R20" s="395"/>
      <c r="S20" s="378"/>
      <c r="T20" s="379"/>
      <c r="U20" s="382"/>
      <c r="V20" s="383"/>
      <c r="W20" s="382"/>
      <c r="X20" s="383"/>
      <c r="Y20" s="382"/>
      <c r="Z20" s="398"/>
      <c r="AA20" s="402"/>
      <c r="AB20" s="403"/>
      <c r="AC20" s="404"/>
      <c r="AD20" s="127"/>
      <c r="AE20" s="430"/>
      <c r="AF20" s="432"/>
      <c r="AG20" s="387"/>
      <c r="AH20" s="388"/>
      <c r="AI20" s="388"/>
      <c r="AJ20" s="389"/>
      <c r="AK20" s="374"/>
      <c r="AL20" s="374"/>
      <c r="AM20" s="374"/>
      <c r="AN20" s="374"/>
      <c r="AO20" s="375"/>
      <c r="AP20" s="128"/>
      <c r="AQ20" s="129"/>
      <c r="AR20" s="128"/>
      <c r="AT20" s="390"/>
      <c r="AU20" s="391"/>
      <c r="AV20" s="391"/>
      <c r="AW20" s="421"/>
      <c r="AX20" s="420"/>
      <c r="AY20" s="420"/>
      <c r="AZ20" s="420"/>
      <c r="BA20" s="407"/>
      <c r="BB20" s="408"/>
      <c r="BF20" s="410"/>
      <c r="BG20" s="411"/>
      <c r="BH20" s="419"/>
      <c r="BI20" s="420"/>
      <c r="BJ20" s="420"/>
      <c r="BK20" s="420"/>
      <c r="BL20" s="420"/>
      <c r="BM20" s="407"/>
      <c r="BN20" s="407"/>
      <c r="BO20" s="408"/>
      <c r="BP20" s="409"/>
      <c r="BQ20" s="409"/>
      <c r="BV20" s="93"/>
      <c r="BW20" s="80"/>
    </row>
    <row r="21" spans="1:75" s="5" customFormat="1" ht="17.649999999999999" customHeight="1" thickTop="1" thickBot="1">
      <c r="A21" s="12"/>
      <c r="B21" s="16"/>
      <c r="C21" s="288"/>
      <c r="D21" s="289"/>
      <c r="E21" s="290" t="str">
        <f>IF(C21="","",TEXT(AT21,"aaa"))</f>
        <v/>
      </c>
      <c r="F21" s="291"/>
      <c r="G21" s="294"/>
      <c r="H21" s="295"/>
      <c r="I21" s="412" t="s">
        <v>122</v>
      </c>
      <c r="J21" s="413"/>
      <c r="K21" s="414"/>
      <c r="L21" s="413"/>
      <c r="M21" s="414"/>
      <c r="N21" s="412" t="s">
        <v>122</v>
      </c>
      <c r="O21" s="415"/>
      <c r="P21" s="416"/>
      <c r="Q21" s="392" t="str">
        <f>IF(G21="","",IF(AW21&lt;TIME(2,0,0),TIME(2,0,0),IF(MINUTE(AW21)&lt;30,TIME(HOUR(AW21),30,0),TIME(HOUR(AW21)+1,0,0))))</f>
        <v/>
      </c>
      <c r="R21" s="393"/>
      <c r="S21" s="376"/>
      <c r="T21" s="377"/>
      <c r="U21" s="380"/>
      <c r="V21" s="381"/>
      <c r="W21" s="380"/>
      <c r="X21" s="381"/>
      <c r="Y21" s="396"/>
      <c r="Z21" s="397"/>
      <c r="AA21" s="399"/>
      <c r="AB21" s="400"/>
      <c r="AC21" s="401"/>
      <c r="AD21" s="127"/>
      <c r="AE21" s="429">
        <v>5</v>
      </c>
      <c r="AF21" s="431" t="str">
        <f t="shared" ca="1" si="12"/>
        <v>土</v>
      </c>
      <c r="AG21" s="384" t="str">
        <f t="shared" ref="AG21" si="32">IF(BG21=0,"",IF(BG21&lt;TIME(2,0,0),TIME(2,0,0),IF(MINUTE(BG21)&lt;30,TIME(HOUR(BG21),30,0),TIME(HOUR(BG21)+1,0,0))))</f>
        <v/>
      </c>
      <c r="AH21" s="385"/>
      <c r="AI21" s="385"/>
      <c r="AJ21" s="386"/>
      <c r="AK21" s="372" t="str">
        <f t="shared" ref="AK21" si="33">IF(AND(BH21="",BJ21="",BL21="",BN21="",BO21=""),"",MAX(BH21+BJ21+BO21,BH21+BL21+BO21,BH21+BN21+BO21))</f>
        <v/>
      </c>
      <c r="AL21" s="372"/>
      <c r="AM21" s="372"/>
      <c r="AN21" s="372"/>
      <c r="AO21" s="373"/>
      <c r="AP21" s="128"/>
      <c r="AQ21" s="129"/>
      <c r="AR21" s="128"/>
      <c r="AT21" s="390" t="e">
        <f>DATE(請求書!$K$29,請求書!$Q$29,'実績記録 （２枚用）'!C21)</f>
        <v>#NUM!</v>
      </c>
      <c r="AU21" s="391">
        <f>TIME(G21,J21,0)</f>
        <v>0</v>
      </c>
      <c r="AV21" s="391">
        <f>TIME(L21,O21,0)</f>
        <v>0</v>
      </c>
      <c r="AW21" s="421">
        <f t="shared" ref="AW21" si="34">AV21-AU21</f>
        <v>0</v>
      </c>
      <c r="AX21" s="420" t="str">
        <f>IF($Q21=TIME(2,0,0),コード表!$B$3,IF($Q21=TIME(2,30,0),コード表!$B$4,IF($Q21=TIME(3,0,0),コード表!$B$5,IF($Q21=TIME(3,30,0),コード表!$B$6,IF($Q21=TIME(4,0,0),コード表!$B$7,IF($Q21=TIME(4,30,0),コード表!$B$8,IF($Q21=TIME(5,0,0),コード表!$B$9,IF($Q21=TIME(5,30,0),コード表!$B$10,IF($Q21=TIME(6,0,0),コード表!$B$11,IF($Q21=TIME(6,30,0),コード表!$B$12,IF($Q21=TIME(7,0,0),コード表!$B$13,IF($Q21=TIME(7,30,0),コード表!$B$14,IF($Q21=TIME(8,0,0),コード表!$B$15,IF($Q21=TIME(8,30,0),コード表!$B$16,IF($Q21=TIME(9,0,0),コード表!$B$17,IF($Q21=TIME(9,30,0),コード表!$B$18,IF($Q21=TIME(10,0,0),コード表!$B$19,IF($Q21=TIME(10,30,0),コード表!$B$20,IF($Q21=TIME(11,0,0),コード表!$B$21,IF($Q21=TIME(11,30,0),コード表!$B$22,IF($Q21=TIME(12,0,0),コード表!$B$23,IF($Q21=TIME(12,30,0),コード表!$B$24,IF($Q21=TIME(13,0,0),コード表!$B$25,IF($Q21=TIME(13,30,0),コード表!$B$26,IF($Q21=TIME(14,0,0),コード表!$B$27,IF($Q21=TIME(14,30,0),コード表!$B$28,IF($Q21=TIME(15,0,0),コード表!$B$29,IF($Q21=TIME(15,30,0),コード表!$B$30,IF($Q21=TIME(16,0,0),コード表!$B$31,IF($Q21=TIME(16,30,0),コード表!$B$32,IF($Q21=TIME(17,0,0),コード表!$B$33,IF($Q21=TIME(17,30,0),コード表!$B$34,IF($Q21=TIME(18,0,0),コード表!$B$35,"")))))))))))))))))))))))))))))))))</f>
        <v/>
      </c>
      <c r="AY21" s="420" t="str">
        <f>IF(S21="","",IF($Q21=TIME(2,0,0),コード表!$B$36,IF($Q21=TIME(2,30,0),コード表!$B$37,IF($Q21=TIME(3,0,0),コード表!$B$38,IF($Q21=TIME(3,30,0),コード表!$B$39,IF($Q21=TIME(4,0,0),コード表!$B$40,IF($Q21=TIME(4,30,0),コード表!$B$41,IF($Q21=TIME(5,0,0),コード表!$B$42,IF($Q21=TIME(5,30,0),コード表!$B$43,IF($Q21=TIME(6,0,0),コード表!$B$44,IF($Q21=TIME(6,30,0),コード表!$B$45,IF($Q21=TIME(7,0,0),コード表!$B$46,IF($Q21=TIME(7,30,0),コード表!$B$47,IF($Q21=TIME(8,0,0),コード表!$B$48,IF($Q21=TIME(8,30,0),コード表!$B$49,IF($Q21=TIME(9,0,0),コード表!$B$50,IF($Q21=TIME(9,30,0),コード表!$B$51,IF($Q21=TIME(10,0,0),コード表!$B$52,IF($Q21=TIME(10,30,0),コード表!$B$53,IF($Q21=TIME(11,0,0),コード表!$B$54,IF($Q21=TIME(11,30,0),コード表!$B$55,IF($Q21=TIME(12,0,0),コード表!$B$56,IF($Q21=TIME(12,30,0),コード表!$B$57,IF($Q21=TIME(13,0,0),コード表!$B$58,IF($Q21=TIME(13,30,0),コード表!$B$59,IF($Q21=TIME(14,0,0),コード表!$B$60,IF($Q21=TIME(14,30,0),コード表!$B$61,IF($Q21=TIME(15,0,0),コード表!$B$62,IF($Q21=TIME(15,30,0),コード表!$B$63,IF($Q21=TIME(16,0,0),コード表!$B$64,IF($Q21=TIME(16,30,0),コード表!$B$65,IF($Q21=TIME(17,0,0),コード表!$B$66,IF($Q21=TIME(17,30,0),コード表!$B$67,IF($Q21=TIME(18,0,0),コード表!$B$68))))))))))))))))))))))))))))))))))</f>
        <v/>
      </c>
      <c r="AZ21" s="420" t="str">
        <f>IF(U21="","",IF($Q21=TIME(2,0,0),コード表!$B$69,IF($Q21=TIME(2,30,0),コード表!$B$70,IF($Q21=TIME(3,0,0),コード表!$B$71,IF($Q21=TIME(3,30,0),コード表!$B$72,IF($Q21=TIME(4,0,0),コード表!$B$73,IF($Q21=TIME(4,30,0),コード表!$B$74,IF($Q21=TIME(5,0,0),コード表!$B$75,IF($Q21=TIME(5,30,0),コード表!$B$76,IF($Q21=TIME(6,0,0),コード表!$B$77,IF($Q21=TIME(6,30,0),コード表!$B$78,IF($Q21=TIME(7,0,0),コード表!$B$79,IF($Q21=TIME(7,30,0),コード表!$B$80,IF($Q21=TIME(8,0,0),コード表!$B$81,IF($Q21=TIME(8,30,0),コード表!$B$82,IF($Q21=TIME(9,0,0),コード表!$B$83,IF($Q21=TIME(9,30,0),コード表!$B$84,IF($Q21=TIME(10,0,0),コード表!$B$85,IF($Q21=TIME(10,30,0),コード表!$B$86,IF($Q21=TIME(11,0,0),コード表!$B$87,IF($Q21=TIME(11,30,0),コード表!$B$88,IF($Q21=TIME(12,0,0),コード表!$B$89,IF($Q21=TIME(12,30,0),コード表!$B$90,IF($Q21=TIME(13,0,0),コード表!$B$91,IF($Q21=TIME(13,30,0),コード表!$B$92,IF($Q21=TIME(14,0,0),コード表!$B$93,IF($Q21=TIME(14,30,0),コード表!$B$94,IF($Q21=TIME(15,0,0),コード表!$B$95,IF($Q21=TIME(15,30,0),コード表!$B$96,IF($Q21=TIME(16,0,0),コード表!$B$97,IF($Q21=TIME(16,30,0),コード表!$B$98,IF($Q21=TIME(17,0,0),コード表!$B$99,IF($Q21=TIME(17,30,0),コード表!$B$100,IF($Q21=TIME(18,0,0),コード表!$B$101))))))))))))))))))))))))))))))))))</f>
        <v/>
      </c>
      <c r="BA21" s="407" t="str">
        <f>IF(W21="","",IF($Q21=TIME(2,0,0),コード表!$B$102,IF($Q21=TIME(2,30,0),コード表!$B$103,IF($Q21=TIME(3,0,0),コード表!$B$104,IF($Q21=TIME(3,30,0),コード表!$B$105,IF($Q21=TIME(4,0,0),コード表!$B$106,IF($Q21=TIME(4,30,0),コード表!$B$107,IF($Q21=TIME(5,0,0),コード表!$B$108,IF($Q21=TIME(5,30,0),コード表!$B$109,IF($Q21=TIME(6,0,0),コード表!$B$110,IF($Q21=TIME(6,30,0),コード表!$B$111,IF($Q21=TIME(7,0,0),コード表!$B$112,IF($Q21=TIME(7,30,0),コード表!$B$113,IF($Q21=TIME(8,0,0),コード表!$B$114,IF($Q21=TIME(8,30,0),コード表!$B$115,IF($Q21=TIME(9,0,0),コード表!$B$116,IF($Q21=TIME(9,30,0),コード表!$B$117,IF($Q21=TIME(10,0,0),コード表!$B$118,IF($Q21=TIME(10,30,0),コード表!$B$119,IF($Q21=TIME(11,0,0),コード表!$B$120,IF($Q21=TIME(11,30,0),コード表!$B$121,IF($Q21=TIME(12,0,0),コード表!$B$122,IF($Q21=TIME(12,30,0),コード表!$B$123,IF($Q21=TIME(13,0,0),コード表!$B$124,IF($Q21=TIME(13,30,0),コード表!$B$125,IF($Q21=TIME(14,0,0),コード表!$B$126,IF($Q21=TIME(14,30,0),コード表!$B$127,IF($Q21=TIME(15,0,0),コード表!$B$128,IF($Q21=TIME(15,30,0),コード表!$B$129,IF($Q21=TIME(16,0,0),コード表!$B$130,IF($Q21=TIME(16,30,0),コード表!$B$131,IF($Q21=TIME(17,0,0),コード表!$B$132,IF($Q21=TIME(17,30,0),コード表!$B$133,IF($Q21=TIME(18,0,0),コード表!$B$134))))))))))))))))))))))))))))))))))</f>
        <v/>
      </c>
      <c r="BB21" s="408" t="str">
        <f>IF(Y21="","",Y21*コード表!$B$135)</f>
        <v/>
      </c>
      <c r="BF21" s="410">
        <f>DATE(請求書!$K$29,請求書!$Q$29,'実績記録 （２枚用）'!AE21)</f>
        <v>45843</v>
      </c>
      <c r="BG21" s="411">
        <f t="shared" ref="BG21:BG39" si="35">SUMIF($AT$13:$AT$74,BF21,$AW$13:$AW$74)</f>
        <v>0</v>
      </c>
      <c r="BH21" s="419" t="str">
        <f>IF($AG21=TIME(2,0,0),コード表!$B$3,IF($AG21=TIME(2,30,0),コード表!$B$4,IF($AG21=TIME(3,0,0),コード表!$B$5,IF($AG21=TIME(3,30,0),コード表!$B$6,IF($AG21=TIME(4,0,0),コード表!$B$7,IF($AG21=TIME(4,30,0),コード表!$B$8,IF($AG21=TIME(5,0,0),コード表!$B$9,IF($AG21=TIME(5,30,0),コード表!$B$10,IF($AG21=TIME(6,0,0),コード表!$B$11,IF($AG21=TIME(6,30,0),コード表!$B$12,IF($AG21=TIME(7,0,0),コード表!$B$13,IF($AG21=TIME(7,30,0),コード表!$B$14,IF($AG21=TIME(8,0,0),コード表!$B$15,IF($AG21=TIME(8,30,0),コード表!$B$16,IF($AG21=TIME(9,0,0),コード表!$B$17,IF($AG21=TIME(9,30,0),コード表!$B$18,IF($AG21=TIME(10,0,0),コード表!$B$19,IF($AG21=TIME(10,30,0),コード表!$B$20,IF($AG21=TIME(11,0,0),コード表!$B$21,IF($AG21=TIME(11,30,0),コード表!$B$22,IF($AG21=TIME(12,0,0),コード表!$B$23,IF($AG21=TIME(12,30,0),コード表!$B$24,IF($AG21=TIME(13,0,0),コード表!$B$25,IF($AG21=TIME(13,30,0),コード表!$B$26,IF($AG21=TIME(14,0,0),コード表!$B$27,IF($AG21=TIME(14,30,0),コード表!$B$28,IF($AG21=TIME(15,0,0),コード表!$B$29,IF($AG21=TIME(15,30,0),コード表!$B$30,IF($AG21=TIME(16,0,0),コード表!$B$31,IF($AG21=TIME(16,30,0),コード表!$B$32,IF($AG21=TIME(17,0,0),コード表!$B$33,IF($AG21=TIME(17,30,0),コード表!$B$34,IF($AG21=TIME(18,0,0),コード表!$B$35,"")))))))))))))))))))))))))))))))))</f>
        <v/>
      </c>
      <c r="BI21" s="420" t="str">
        <f t="shared" ref="BI21:BI71" si="36">IF(SUMIFS($AY$13:$AY$74,$AT$13:$AT$74,BF21)&gt;0,"〇","")</f>
        <v/>
      </c>
      <c r="BJ21" s="420" t="str">
        <f>IF(BI21="","",IF($AG21=TIME(2,0,0),コード表!$B$36,IF($AG21=TIME(2,30,0),コード表!$B$37,IF($AG21=TIME(3,0,0),コード表!$B$38,IF($AG21=TIME(3,30,0),コード表!$B$39,IF($AG21=TIME(4,0,0),コード表!$B$40,IF($AG21=TIME(4,30,0),コード表!$B$41,IF($AG21=TIME(5,0,0),コード表!$B$42,IF($AG21=TIME(5,30,0),コード表!$B$43,IF($AG21=TIME(6,0,0),コード表!$B$44,IF($AG21=TIME(6,30,0),コード表!$B$45,IF($AG21=TIME(7,0,0),コード表!$B$46,IF($AG21=TIME(7,30,0),コード表!$B$47,IF($AG21=TIME(8,0,0),コード表!$B$48,IF($AG21=TIME(8,30,0),コード表!$B$49,IF($AG21=TIME(9,0,0),コード表!$B$50,IF($AG21=TIME(9,30,0),コード表!$B$51,IF($AG21=TIME(10,0,0),コード表!$B$52,IF($AG21=TIME(10,30,0),コード表!$B$53,IF($AG21=TIME(11,0,0),コード表!$B$54,IF($AG21=TIME(11,30,0),コード表!$B$55,IF($AG21=TIME(12,0,0),コード表!$B$56,IF($AG21=TIME(12,30,0),コード表!$B$57,IF($AG21=TIME(13,0,0),コード表!$B$58,IF($AG21=TIME(13,30,0),コード表!$B$59,IF($AG21=TIME(14,0,0),コード表!$B$60,IF($AG21=TIME(14,30,0),コード表!$B$61,IF($AG21=TIME(15,0,0),コード表!$B$62,IF($AG21=TIME(15,30,0),コード表!$B$63,IF($AG21=TIME(16,0,0),コード表!$B$64,IF($AG21=TIME(16,30,0),コード表!$B$65,IF($AG21=TIME(17,0,0),コード表!$B$66,IF($AG21=TIME(17,30,0),コード表!$B$67,IF($AG21=TIME(18,0,0),コード表!$B$68))))))))))))))))))))))))))))))))))</f>
        <v/>
      </c>
      <c r="BK21" s="420" t="str">
        <f t="shared" ref="BK21" si="37">IF(SUMIFS($AZ$13:$AZ$74,$AT$13:$AT$74,BF21)&gt;0,"〇","")</f>
        <v/>
      </c>
      <c r="BL21" s="420" t="str">
        <f>IF(BK21="","",IF($AG21=TIME(2,0,0),コード表!$B$69,IF($AG21=TIME(2,30,0),コード表!$B$70,IF($AG21=TIME(3,0,0),コード表!$B$71,IF($AG21=TIME(3,30,0),コード表!$B$72,IF($AG21=TIME(4,0,0),コード表!$B$73,IF($AG21=TIME(4,30,0),コード表!$B$74,IF($AG21=TIME(5,0,0),コード表!$B$75,IF($AG21=TIME(5,30,0),コード表!$B$76,IF($AG21=TIME(6,0,0),コード表!$B$77,IF($AG21=TIME(6,30,0),コード表!$B$78,IF($AG21=TIME(7,0,0),コード表!$B$79,IF($AG21=TIME(7,30,0),コード表!$B$80,IF($AG21=TIME(8,0,0),コード表!$B$81,IF($AG21=TIME(8,30,0),コード表!$B$82,IF($AG21=TIME(9,0,0),コード表!$B$83,IF($AG21=TIME(9,30,0),コード表!$B$84,IF($AG21=TIME(10,0,0),コード表!$B$85,IF($AG21=TIME(10,30,0),コード表!$B$86,IF($AG21=TIME(11,0,0),コード表!$B$87,IF($AG21=TIME(11,30,0),コード表!$B$88,IF($AG21=TIME(12,0,0),コード表!$B$89,IF($AG21=TIME(12,30,0),コード表!$B$90,IF($AG21=TIME(13,0,0),コード表!$B$91,IF($AG21=TIME(13,30,0),コード表!$B$92,IF($AG21=TIME(14,0,0),コード表!$B$93,IF($AG21=TIME(14,30,0),コード表!$B$94,IF($AG21=TIME(15,0,0),コード表!$B$95,IF($AG21=TIME(15,30,0),コード表!$B$96,IF($AG21=TIME(16,0,0),コード表!$B$97,IF($AG21=TIME(16,30,0),コード表!$B$98,IF($AG21=TIME(17,0,0),コード表!$B$99,IF($AG21=TIME(17,30,0),コード表!$B$100,IF($AG21=TIME(18,0,0),コード表!$B$101))))))))))))))))))))))))))))))))))</f>
        <v/>
      </c>
      <c r="BM21" s="407" t="str">
        <f t="shared" ref="BM21" si="38">IF(SUMIFS($BA$13:$BA$74,$AT$13:$AT$74,BF21)&gt;0,"〇","")</f>
        <v/>
      </c>
      <c r="BN21" s="407" t="str">
        <f>IF(BM21="","",IF($AG21=TIME(2,0,0),コード表!$B$102,IF($AG21=TIME(2,30,0),コード表!$B$103,IF($AG21=TIME(3,0,0),コード表!$B$104,IF($AG21=TIME(3,30,0),コード表!$B$105,IF($AG21=TIME(4,0,0),コード表!$B$106,IF($AG21=TIME(4,30,0),コード表!$B$107,IF($AG21=TIME(5,0,0),コード表!$B$108,IF($AG21=TIME(5,30,0),コード表!$B$109,IF($AG21=TIME(6,0,0),コード表!$B$110,IF($AG21=TIME(6,30,0),コード表!$B$111,IF($AG21=TIME(7,0,0),コード表!$B$112,IF($AG21=TIME(7,30,0),コード表!$B$113,IF($AG21=TIME(8,0,0),コード表!$B$114,IF($AG21=TIME(8,30,0),コード表!$B$115,IF($AG21=TIME(9,0,0),コード表!$B$116,IF($AG21=TIME(9,30,0),コード表!$B$117,IF($AG21=TIME(10,0,0),コード表!$B$118,IF($AG21=TIME(10,30,0),コード表!$B$119,IF($AG21=TIME(11,0,0),コード表!$B$120,IF($AG21=TIME(11,30,0),コード表!$B$121,IF($AG21=TIME(12,0,0),コード表!$B$122,IF($AG21=TIME(12,30,0),コード表!$B$123,IF($AG21=TIME(13,0,0),コード表!$B$124,IF($AG21=TIME(13,30,0),コード表!$B$125,IF($AG21=TIME(14,0,0),コード表!$B$126,IF($AG21=TIME(14,30,0),コード表!$B$127,IF($AG21=TIME(15,0,0),コード表!$B$128,IF($AG21=TIME(15,30,0),コード表!$B$129,IF($AG21=TIME(16,0,0),コード表!$B$130,IF($AG21=TIME(16,30,0),コード表!$B$131,IF($AG21=TIME(17,0,0),コード表!$B$132,IF($AG21=TIME(17,30,0),コード表!$B$133,IF($AG21=TIME(18,0,0),コード表!$B$134))))))))))))))))))))))))))))))))))</f>
        <v/>
      </c>
      <c r="BO21" s="408" t="str">
        <f t="shared" ref="BO21" si="39">IF(SUMIF($AT$13:$AT$74,BF21,$BB$13:$BB$74)=0,"",SUMIF($AT$13:$AT$74,BF21,$BB$13:$BB$74))</f>
        <v/>
      </c>
      <c r="BP21" s="409" t="str">
        <f t="shared" ref="BP21" si="40">IF(AND(BH21="",BJ21="",BL21="",BN21="",BO21=""),"",MAX(BH21+BJ21,BH21+BL21,BH21+BN21))</f>
        <v/>
      </c>
      <c r="BQ21" s="409" t="str">
        <f t="shared" ref="BQ21" si="41">IF(AND(BH21="",BJ21="",BL21="",BN21=""),"",IF(AND(BJ21="",BL21="",BN21=""),"加算無",IF(MAX(BH21+BJ21+BO21,BH21+BL21+BO21,BH21+BN21+BO21)=BH21+BJ21+BO21,"重度",IF(MAX(BH21+BJ21+BO21,BH21+BL21+BO21,BH21+BN21+BO21)=BH21+BL21+BO21,"外",IF(MAX(BH21+BJ21+BO21,BH21+BL21+BO21,BH21+BN21+BO21)=BH21+BN21+BO21,"内")))))</f>
        <v/>
      </c>
      <c r="BV21" s="93"/>
      <c r="BW21" s="80"/>
    </row>
    <row r="22" spans="1:75" s="5" customFormat="1" ht="17.649999999999999" customHeight="1" thickTop="1" thickBot="1">
      <c r="A22" s="12"/>
      <c r="B22" s="16"/>
      <c r="C22" s="288"/>
      <c r="D22" s="289"/>
      <c r="E22" s="292"/>
      <c r="F22" s="293"/>
      <c r="G22" s="296"/>
      <c r="H22" s="297"/>
      <c r="I22" s="299"/>
      <c r="J22" s="301"/>
      <c r="K22" s="297"/>
      <c r="L22" s="301"/>
      <c r="M22" s="297"/>
      <c r="N22" s="299"/>
      <c r="O22" s="417"/>
      <c r="P22" s="418"/>
      <c r="Q22" s="394"/>
      <c r="R22" s="395"/>
      <c r="S22" s="378"/>
      <c r="T22" s="379"/>
      <c r="U22" s="382"/>
      <c r="V22" s="383"/>
      <c r="W22" s="382"/>
      <c r="X22" s="383"/>
      <c r="Y22" s="382"/>
      <c r="Z22" s="398"/>
      <c r="AA22" s="402"/>
      <c r="AB22" s="403"/>
      <c r="AC22" s="404"/>
      <c r="AD22" s="127"/>
      <c r="AE22" s="430"/>
      <c r="AF22" s="432"/>
      <c r="AG22" s="387"/>
      <c r="AH22" s="388"/>
      <c r="AI22" s="388"/>
      <c r="AJ22" s="389"/>
      <c r="AK22" s="374"/>
      <c r="AL22" s="374"/>
      <c r="AM22" s="374"/>
      <c r="AN22" s="374"/>
      <c r="AO22" s="375"/>
      <c r="AP22" s="128"/>
      <c r="AQ22" s="129"/>
      <c r="AR22" s="128"/>
      <c r="AT22" s="390"/>
      <c r="AU22" s="391"/>
      <c r="AV22" s="391"/>
      <c r="AW22" s="421"/>
      <c r="AX22" s="420"/>
      <c r="AY22" s="420"/>
      <c r="AZ22" s="420"/>
      <c r="BA22" s="407"/>
      <c r="BB22" s="408"/>
      <c r="BF22" s="410"/>
      <c r="BG22" s="411"/>
      <c r="BH22" s="419"/>
      <c r="BI22" s="420"/>
      <c r="BJ22" s="420"/>
      <c r="BK22" s="420"/>
      <c r="BL22" s="420"/>
      <c r="BM22" s="407"/>
      <c r="BN22" s="407"/>
      <c r="BO22" s="408"/>
      <c r="BP22" s="409"/>
      <c r="BQ22" s="409"/>
      <c r="BV22" s="93"/>
      <c r="BW22" s="80"/>
    </row>
    <row r="23" spans="1:75" s="5" customFormat="1" ht="17.649999999999999" customHeight="1" thickTop="1" thickBot="1">
      <c r="A23" s="12"/>
      <c r="B23" s="16"/>
      <c r="C23" s="288"/>
      <c r="D23" s="289"/>
      <c r="E23" s="290" t="str">
        <f>IF(C23="","",TEXT(AT23,"aaa"))</f>
        <v/>
      </c>
      <c r="F23" s="291"/>
      <c r="G23" s="294"/>
      <c r="H23" s="295"/>
      <c r="I23" s="412" t="s">
        <v>122</v>
      </c>
      <c r="J23" s="413"/>
      <c r="K23" s="414"/>
      <c r="L23" s="413"/>
      <c r="M23" s="414"/>
      <c r="N23" s="412" t="s">
        <v>122</v>
      </c>
      <c r="O23" s="415"/>
      <c r="P23" s="416"/>
      <c r="Q23" s="392" t="str">
        <f>IF(G23="","",IF(AW23&lt;TIME(2,0,0),TIME(2,0,0),IF(MINUTE(AW23)&lt;30,TIME(HOUR(AW23),30,0),TIME(HOUR(AW23)+1,0,0))))</f>
        <v/>
      </c>
      <c r="R23" s="393"/>
      <c r="S23" s="376"/>
      <c r="T23" s="377"/>
      <c r="U23" s="380"/>
      <c r="V23" s="381"/>
      <c r="W23" s="380"/>
      <c r="X23" s="381"/>
      <c r="Y23" s="396"/>
      <c r="Z23" s="397"/>
      <c r="AA23" s="399"/>
      <c r="AB23" s="400"/>
      <c r="AC23" s="401"/>
      <c r="AD23" s="127"/>
      <c r="AE23" s="429">
        <v>6</v>
      </c>
      <c r="AF23" s="431" t="str">
        <f t="shared" ca="1" si="12"/>
        <v>日</v>
      </c>
      <c r="AG23" s="384" t="str">
        <f t="shared" ref="AG23" si="42">IF(BG23=0,"",IF(BG23&lt;TIME(2,0,0),TIME(2,0,0),IF(MINUTE(BG23)&lt;30,TIME(HOUR(BG23),30,0),TIME(HOUR(BG23)+1,0,0))))</f>
        <v/>
      </c>
      <c r="AH23" s="385"/>
      <c r="AI23" s="385"/>
      <c r="AJ23" s="386"/>
      <c r="AK23" s="372" t="str">
        <f t="shared" ref="AK23" si="43">IF(AND(BH23="",BJ23="",BL23="",BN23="",BO23=""),"",MAX(BH23+BJ23+BO23,BH23+BL23+BO23,BH23+BN23+BO23))</f>
        <v/>
      </c>
      <c r="AL23" s="372"/>
      <c r="AM23" s="372"/>
      <c r="AN23" s="372"/>
      <c r="AO23" s="373"/>
      <c r="AP23" s="128"/>
      <c r="AQ23" s="129"/>
      <c r="AR23" s="128"/>
      <c r="AT23" s="390" t="e">
        <f>DATE(請求書!$K$29,請求書!$Q$29,'実績記録 （２枚用）'!C23)</f>
        <v>#NUM!</v>
      </c>
      <c r="AU23" s="391">
        <f>TIME(G23,J23,0)</f>
        <v>0</v>
      </c>
      <c r="AV23" s="391">
        <f>TIME(L23,O23,0)</f>
        <v>0</v>
      </c>
      <c r="AW23" s="421">
        <f t="shared" ref="AW23" si="44">AV23-AU23</f>
        <v>0</v>
      </c>
      <c r="AX23" s="420" t="str">
        <f>IF($Q23=TIME(2,0,0),コード表!$B$3,IF($Q23=TIME(2,30,0),コード表!$B$4,IF($Q23=TIME(3,0,0),コード表!$B$5,IF($Q23=TIME(3,30,0),コード表!$B$6,IF($Q23=TIME(4,0,0),コード表!$B$7,IF($Q23=TIME(4,30,0),コード表!$B$8,IF($Q23=TIME(5,0,0),コード表!$B$9,IF($Q23=TIME(5,30,0),コード表!$B$10,IF($Q23=TIME(6,0,0),コード表!$B$11,IF($Q23=TIME(6,30,0),コード表!$B$12,IF($Q23=TIME(7,0,0),コード表!$B$13,IF($Q23=TIME(7,30,0),コード表!$B$14,IF($Q23=TIME(8,0,0),コード表!$B$15,IF($Q23=TIME(8,30,0),コード表!$B$16,IF($Q23=TIME(9,0,0),コード表!$B$17,IF($Q23=TIME(9,30,0),コード表!$B$18,IF($Q23=TIME(10,0,0),コード表!$B$19,IF($Q23=TIME(10,30,0),コード表!$B$20,IF($Q23=TIME(11,0,0),コード表!$B$21,IF($Q23=TIME(11,30,0),コード表!$B$22,IF($Q23=TIME(12,0,0),コード表!$B$23,IF($Q23=TIME(12,30,0),コード表!$B$24,IF($Q23=TIME(13,0,0),コード表!$B$25,IF($Q23=TIME(13,30,0),コード表!$B$26,IF($Q23=TIME(14,0,0),コード表!$B$27,IF($Q23=TIME(14,30,0),コード表!$B$28,IF($Q23=TIME(15,0,0),コード表!$B$29,IF($Q23=TIME(15,30,0),コード表!$B$30,IF($Q23=TIME(16,0,0),コード表!$B$31,IF($Q23=TIME(16,30,0),コード表!$B$32,IF($Q23=TIME(17,0,0),コード表!$B$33,IF($Q23=TIME(17,30,0),コード表!$B$34,IF($Q23=TIME(18,0,0),コード表!$B$35,"")))))))))))))))))))))))))))))))))</f>
        <v/>
      </c>
      <c r="AY23" s="420" t="str">
        <f>IF(S23="","",IF($Q23=TIME(2,0,0),コード表!$B$36,IF($Q23=TIME(2,30,0),コード表!$B$37,IF($Q23=TIME(3,0,0),コード表!$B$38,IF($Q23=TIME(3,30,0),コード表!$B$39,IF($Q23=TIME(4,0,0),コード表!$B$40,IF($Q23=TIME(4,30,0),コード表!$B$41,IF($Q23=TIME(5,0,0),コード表!$B$42,IF($Q23=TIME(5,30,0),コード表!$B$43,IF($Q23=TIME(6,0,0),コード表!$B$44,IF($Q23=TIME(6,30,0),コード表!$B$45,IF($Q23=TIME(7,0,0),コード表!$B$46,IF($Q23=TIME(7,30,0),コード表!$B$47,IF($Q23=TIME(8,0,0),コード表!$B$48,IF($Q23=TIME(8,30,0),コード表!$B$49,IF($Q23=TIME(9,0,0),コード表!$B$50,IF($Q23=TIME(9,30,0),コード表!$B$51,IF($Q23=TIME(10,0,0),コード表!$B$52,IF($Q23=TIME(10,30,0),コード表!$B$53,IF($Q23=TIME(11,0,0),コード表!$B$54,IF($Q23=TIME(11,30,0),コード表!$B$55,IF($Q23=TIME(12,0,0),コード表!$B$56,IF($Q23=TIME(12,30,0),コード表!$B$57,IF($Q23=TIME(13,0,0),コード表!$B$58,IF($Q23=TIME(13,30,0),コード表!$B$59,IF($Q23=TIME(14,0,0),コード表!$B$60,IF($Q23=TIME(14,30,0),コード表!$B$61,IF($Q23=TIME(15,0,0),コード表!$B$62,IF($Q23=TIME(15,30,0),コード表!$B$63,IF($Q23=TIME(16,0,0),コード表!$B$64,IF($Q23=TIME(16,30,0),コード表!$B$65,IF($Q23=TIME(17,0,0),コード表!$B$66,IF($Q23=TIME(17,30,0),コード表!$B$67,IF($Q23=TIME(18,0,0),コード表!$B$68))))))))))))))))))))))))))))))))))</f>
        <v/>
      </c>
      <c r="AZ23" s="420" t="str">
        <f>IF(U23="","",IF($Q23=TIME(2,0,0),コード表!$B$69,IF($Q23=TIME(2,30,0),コード表!$B$70,IF($Q23=TIME(3,0,0),コード表!$B$71,IF($Q23=TIME(3,30,0),コード表!$B$72,IF($Q23=TIME(4,0,0),コード表!$B$73,IF($Q23=TIME(4,30,0),コード表!$B$74,IF($Q23=TIME(5,0,0),コード表!$B$75,IF($Q23=TIME(5,30,0),コード表!$B$76,IF($Q23=TIME(6,0,0),コード表!$B$77,IF($Q23=TIME(6,30,0),コード表!$B$78,IF($Q23=TIME(7,0,0),コード表!$B$79,IF($Q23=TIME(7,30,0),コード表!$B$80,IF($Q23=TIME(8,0,0),コード表!$B$81,IF($Q23=TIME(8,30,0),コード表!$B$82,IF($Q23=TIME(9,0,0),コード表!$B$83,IF($Q23=TIME(9,30,0),コード表!$B$84,IF($Q23=TIME(10,0,0),コード表!$B$85,IF($Q23=TIME(10,30,0),コード表!$B$86,IF($Q23=TIME(11,0,0),コード表!$B$87,IF($Q23=TIME(11,30,0),コード表!$B$88,IF($Q23=TIME(12,0,0),コード表!$B$89,IF($Q23=TIME(12,30,0),コード表!$B$90,IF($Q23=TIME(13,0,0),コード表!$B$91,IF($Q23=TIME(13,30,0),コード表!$B$92,IF($Q23=TIME(14,0,0),コード表!$B$93,IF($Q23=TIME(14,30,0),コード表!$B$94,IF($Q23=TIME(15,0,0),コード表!$B$95,IF($Q23=TIME(15,30,0),コード表!$B$96,IF($Q23=TIME(16,0,0),コード表!$B$97,IF($Q23=TIME(16,30,0),コード表!$B$98,IF($Q23=TIME(17,0,0),コード表!$B$99,IF($Q23=TIME(17,30,0),コード表!$B$100,IF($Q23=TIME(18,0,0),コード表!$B$101))))))))))))))))))))))))))))))))))</f>
        <v/>
      </c>
      <c r="BA23" s="407" t="str">
        <f>IF(W23="","",IF($Q23=TIME(2,0,0),コード表!$B$102,IF($Q23=TIME(2,30,0),コード表!$B$103,IF($Q23=TIME(3,0,0),コード表!$B$104,IF($Q23=TIME(3,30,0),コード表!$B$105,IF($Q23=TIME(4,0,0),コード表!$B$106,IF($Q23=TIME(4,30,0),コード表!$B$107,IF($Q23=TIME(5,0,0),コード表!$B$108,IF($Q23=TIME(5,30,0),コード表!$B$109,IF($Q23=TIME(6,0,0),コード表!$B$110,IF($Q23=TIME(6,30,0),コード表!$B$111,IF($Q23=TIME(7,0,0),コード表!$B$112,IF($Q23=TIME(7,30,0),コード表!$B$113,IF($Q23=TIME(8,0,0),コード表!$B$114,IF($Q23=TIME(8,30,0),コード表!$B$115,IF($Q23=TIME(9,0,0),コード表!$B$116,IF($Q23=TIME(9,30,0),コード表!$B$117,IF($Q23=TIME(10,0,0),コード表!$B$118,IF($Q23=TIME(10,30,0),コード表!$B$119,IF($Q23=TIME(11,0,0),コード表!$B$120,IF($Q23=TIME(11,30,0),コード表!$B$121,IF($Q23=TIME(12,0,0),コード表!$B$122,IF($Q23=TIME(12,30,0),コード表!$B$123,IF($Q23=TIME(13,0,0),コード表!$B$124,IF($Q23=TIME(13,30,0),コード表!$B$125,IF($Q23=TIME(14,0,0),コード表!$B$126,IF($Q23=TIME(14,30,0),コード表!$B$127,IF($Q23=TIME(15,0,0),コード表!$B$128,IF($Q23=TIME(15,30,0),コード表!$B$129,IF($Q23=TIME(16,0,0),コード表!$B$130,IF($Q23=TIME(16,30,0),コード表!$B$131,IF($Q23=TIME(17,0,0),コード表!$B$132,IF($Q23=TIME(17,30,0),コード表!$B$133,IF($Q23=TIME(18,0,0),コード表!$B$134))))))))))))))))))))))))))))))))))</f>
        <v/>
      </c>
      <c r="BB23" s="408" t="str">
        <f>IF(Y23="","",Y23*コード表!$B$135)</f>
        <v/>
      </c>
      <c r="BF23" s="410">
        <f>DATE(請求書!$K$29,請求書!$Q$29,'実績記録 （２枚用）'!AE23)</f>
        <v>45844</v>
      </c>
      <c r="BG23" s="411">
        <f t="shared" ref="BG23:BG41" si="45">SUMIF($AT$13:$AT$74,BF23,$AW$13:$AW$74)</f>
        <v>0</v>
      </c>
      <c r="BH23" s="419" t="str">
        <f>IF($AG23=TIME(2,0,0),コード表!$B$3,IF($AG23=TIME(2,30,0),コード表!$B$4,IF($AG23=TIME(3,0,0),コード表!$B$5,IF($AG23=TIME(3,30,0),コード表!$B$6,IF($AG23=TIME(4,0,0),コード表!$B$7,IF($AG23=TIME(4,30,0),コード表!$B$8,IF($AG23=TIME(5,0,0),コード表!$B$9,IF($AG23=TIME(5,30,0),コード表!$B$10,IF($AG23=TIME(6,0,0),コード表!$B$11,IF($AG23=TIME(6,30,0),コード表!$B$12,IF($AG23=TIME(7,0,0),コード表!$B$13,IF($AG23=TIME(7,30,0),コード表!$B$14,IF($AG23=TIME(8,0,0),コード表!$B$15,IF($AG23=TIME(8,30,0),コード表!$B$16,IF($AG23=TIME(9,0,0),コード表!$B$17,IF($AG23=TIME(9,30,0),コード表!$B$18,IF($AG23=TIME(10,0,0),コード表!$B$19,IF($AG23=TIME(10,30,0),コード表!$B$20,IF($AG23=TIME(11,0,0),コード表!$B$21,IF($AG23=TIME(11,30,0),コード表!$B$22,IF($AG23=TIME(12,0,0),コード表!$B$23,IF($AG23=TIME(12,30,0),コード表!$B$24,IF($AG23=TIME(13,0,0),コード表!$B$25,IF($AG23=TIME(13,30,0),コード表!$B$26,IF($AG23=TIME(14,0,0),コード表!$B$27,IF($AG23=TIME(14,30,0),コード表!$B$28,IF($AG23=TIME(15,0,0),コード表!$B$29,IF($AG23=TIME(15,30,0),コード表!$B$30,IF($AG23=TIME(16,0,0),コード表!$B$31,IF($AG23=TIME(16,30,0),コード表!$B$32,IF($AG23=TIME(17,0,0),コード表!$B$33,IF($AG23=TIME(17,30,0),コード表!$B$34,IF($AG23=TIME(18,0,0),コード表!$B$35,"")))))))))))))))))))))))))))))))))</f>
        <v/>
      </c>
      <c r="BI23" s="420" t="str">
        <f t="shared" ref="BI23" si="46">IF(SUMIFS($AY$13:$AY$74,$AT$13:$AT$74,BF23)&gt;0,"〇","")</f>
        <v/>
      </c>
      <c r="BJ23" s="420" t="str">
        <f>IF(BI23="","",IF($AG23=TIME(2,0,0),コード表!$B$36,IF($AG23=TIME(2,30,0),コード表!$B$37,IF($AG23=TIME(3,0,0),コード表!$B$38,IF($AG23=TIME(3,30,0),コード表!$B$39,IF($AG23=TIME(4,0,0),コード表!$B$40,IF($AG23=TIME(4,30,0),コード表!$B$41,IF($AG23=TIME(5,0,0),コード表!$B$42,IF($AG23=TIME(5,30,0),コード表!$B$43,IF($AG23=TIME(6,0,0),コード表!$B$44,IF($AG23=TIME(6,30,0),コード表!$B$45,IF($AG23=TIME(7,0,0),コード表!$B$46,IF($AG23=TIME(7,30,0),コード表!$B$47,IF($AG23=TIME(8,0,0),コード表!$B$48,IF($AG23=TIME(8,30,0),コード表!$B$49,IF($AG23=TIME(9,0,0),コード表!$B$50,IF($AG23=TIME(9,30,0),コード表!$B$51,IF($AG23=TIME(10,0,0),コード表!$B$52,IF($AG23=TIME(10,30,0),コード表!$B$53,IF($AG23=TIME(11,0,0),コード表!$B$54,IF($AG23=TIME(11,30,0),コード表!$B$55,IF($AG23=TIME(12,0,0),コード表!$B$56,IF($AG23=TIME(12,30,0),コード表!$B$57,IF($AG23=TIME(13,0,0),コード表!$B$58,IF($AG23=TIME(13,30,0),コード表!$B$59,IF($AG23=TIME(14,0,0),コード表!$B$60,IF($AG23=TIME(14,30,0),コード表!$B$61,IF($AG23=TIME(15,0,0),コード表!$B$62,IF($AG23=TIME(15,30,0),コード表!$B$63,IF($AG23=TIME(16,0,0),コード表!$B$64,IF($AG23=TIME(16,30,0),コード表!$B$65,IF($AG23=TIME(17,0,0),コード表!$B$66,IF($AG23=TIME(17,30,0),コード表!$B$67,IF($AG23=TIME(18,0,0),コード表!$B$68))))))))))))))))))))))))))))))))))</f>
        <v/>
      </c>
      <c r="BK23" s="420" t="str">
        <f t="shared" ref="BK23" si="47">IF(SUMIFS($AZ$13:$AZ$74,$AT$13:$AT$74,BF23)&gt;0,"〇","")</f>
        <v/>
      </c>
      <c r="BL23" s="420" t="str">
        <f>IF(BK23="","",IF($AG23=TIME(2,0,0),コード表!$B$69,IF($AG23=TIME(2,30,0),コード表!$B$70,IF($AG23=TIME(3,0,0),コード表!$B$71,IF($AG23=TIME(3,30,0),コード表!$B$72,IF($AG23=TIME(4,0,0),コード表!$B$73,IF($AG23=TIME(4,30,0),コード表!$B$74,IF($AG23=TIME(5,0,0),コード表!$B$75,IF($AG23=TIME(5,30,0),コード表!$B$76,IF($AG23=TIME(6,0,0),コード表!$B$77,IF($AG23=TIME(6,30,0),コード表!$B$78,IF($AG23=TIME(7,0,0),コード表!$B$79,IF($AG23=TIME(7,30,0),コード表!$B$80,IF($AG23=TIME(8,0,0),コード表!$B$81,IF($AG23=TIME(8,30,0),コード表!$B$82,IF($AG23=TIME(9,0,0),コード表!$B$83,IF($AG23=TIME(9,30,0),コード表!$B$84,IF($AG23=TIME(10,0,0),コード表!$B$85,IF($AG23=TIME(10,30,0),コード表!$B$86,IF($AG23=TIME(11,0,0),コード表!$B$87,IF($AG23=TIME(11,30,0),コード表!$B$88,IF($AG23=TIME(12,0,0),コード表!$B$89,IF($AG23=TIME(12,30,0),コード表!$B$90,IF($AG23=TIME(13,0,0),コード表!$B$91,IF($AG23=TIME(13,30,0),コード表!$B$92,IF($AG23=TIME(14,0,0),コード表!$B$93,IF($AG23=TIME(14,30,0),コード表!$B$94,IF($AG23=TIME(15,0,0),コード表!$B$95,IF($AG23=TIME(15,30,0),コード表!$B$96,IF($AG23=TIME(16,0,0),コード表!$B$97,IF($AG23=TIME(16,30,0),コード表!$B$98,IF($AG23=TIME(17,0,0),コード表!$B$99,IF($AG23=TIME(17,30,0),コード表!$B$100,IF($AG23=TIME(18,0,0),コード表!$B$101))))))))))))))))))))))))))))))))))</f>
        <v/>
      </c>
      <c r="BM23" s="407" t="str">
        <f t="shared" ref="BM23" si="48">IF(SUMIFS($BA$13:$BA$74,$AT$13:$AT$74,BF23)&gt;0,"〇","")</f>
        <v/>
      </c>
      <c r="BN23" s="407" t="str">
        <f>IF(BM23="","",IF($AG23=TIME(2,0,0),コード表!$B$102,IF($AG23=TIME(2,30,0),コード表!$B$103,IF($AG23=TIME(3,0,0),コード表!$B$104,IF($AG23=TIME(3,30,0),コード表!$B$105,IF($AG23=TIME(4,0,0),コード表!$B$106,IF($AG23=TIME(4,30,0),コード表!$B$107,IF($AG23=TIME(5,0,0),コード表!$B$108,IF($AG23=TIME(5,30,0),コード表!$B$109,IF($AG23=TIME(6,0,0),コード表!$B$110,IF($AG23=TIME(6,30,0),コード表!$B$111,IF($AG23=TIME(7,0,0),コード表!$B$112,IF($AG23=TIME(7,30,0),コード表!$B$113,IF($AG23=TIME(8,0,0),コード表!$B$114,IF($AG23=TIME(8,30,0),コード表!$B$115,IF($AG23=TIME(9,0,0),コード表!$B$116,IF($AG23=TIME(9,30,0),コード表!$B$117,IF($AG23=TIME(10,0,0),コード表!$B$118,IF($AG23=TIME(10,30,0),コード表!$B$119,IF($AG23=TIME(11,0,0),コード表!$B$120,IF($AG23=TIME(11,30,0),コード表!$B$121,IF($AG23=TIME(12,0,0),コード表!$B$122,IF($AG23=TIME(12,30,0),コード表!$B$123,IF($AG23=TIME(13,0,0),コード表!$B$124,IF($AG23=TIME(13,30,0),コード表!$B$125,IF($AG23=TIME(14,0,0),コード表!$B$126,IF($AG23=TIME(14,30,0),コード表!$B$127,IF($AG23=TIME(15,0,0),コード表!$B$128,IF($AG23=TIME(15,30,0),コード表!$B$129,IF($AG23=TIME(16,0,0),コード表!$B$130,IF($AG23=TIME(16,30,0),コード表!$B$131,IF($AG23=TIME(17,0,0),コード表!$B$132,IF($AG23=TIME(17,30,0),コード表!$B$133,IF($AG23=TIME(18,0,0),コード表!$B$134))))))))))))))))))))))))))))))))))</f>
        <v/>
      </c>
      <c r="BO23" s="408" t="str">
        <f t="shared" ref="BO23" si="49">IF(SUMIF($AT$13:$AT$74,BF23,$BB$13:$BB$74)=0,"",SUMIF($AT$13:$AT$74,BF23,$BB$13:$BB$74))</f>
        <v/>
      </c>
      <c r="BP23" s="409" t="str">
        <f t="shared" ref="BP23" si="50">IF(AND(BH23="",BJ23="",BL23="",BN23="",BO23=""),"",MAX(BH23+BJ23,BH23+BL23,BH23+BN23))</f>
        <v/>
      </c>
      <c r="BQ23" s="409" t="str">
        <f t="shared" ref="BQ23" si="51">IF(AND(BH23="",BJ23="",BL23="",BN23=""),"",IF(AND(BJ23="",BL23="",BN23=""),"加算無",IF(MAX(BH23+BJ23+BO23,BH23+BL23+BO23,BH23+BN23+BO23)=BH23+BJ23+BO23,"重度",IF(MAX(BH23+BJ23+BO23,BH23+BL23+BO23,BH23+BN23+BO23)=BH23+BL23+BO23,"外",IF(MAX(BH23+BJ23+BO23,BH23+BL23+BO23,BH23+BN23+BO23)=BH23+BN23+BO23,"内")))))</f>
        <v/>
      </c>
      <c r="BV23" s="93"/>
      <c r="BW23" s="80"/>
    </row>
    <row r="24" spans="1:75" s="5" customFormat="1" ht="17.649999999999999" customHeight="1" thickTop="1" thickBot="1">
      <c r="A24" s="12"/>
      <c r="B24" s="16"/>
      <c r="C24" s="288"/>
      <c r="D24" s="289"/>
      <c r="E24" s="292"/>
      <c r="F24" s="293"/>
      <c r="G24" s="296"/>
      <c r="H24" s="297"/>
      <c r="I24" s="299"/>
      <c r="J24" s="301"/>
      <c r="K24" s="297"/>
      <c r="L24" s="301"/>
      <c r="M24" s="297"/>
      <c r="N24" s="299"/>
      <c r="O24" s="417"/>
      <c r="P24" s="418"/>
      <c r="Q24" s="394"/>
      <c r="R24" s="395"/>
      <c r="S24" s="378"/>
      <c r="T24" s="379"/>
      <c r="U24" s="382"/>
      <c r="V24" s="383"/>
      <c r="W24" s="382"/>
      <c r="X24" s="383"/>
      <c r="Y24" s="382"/>
      <c r="Z24" s="398"/>
      <c r="AA24" s="402"/>
      <c r="AB24" s="403"/>
      <c r="AC24" s="404"/>
      <c r="AD24" s="127"/>
      <c r="AE24" s="430"/>
      <c r="AF24" s="432"/>
      <c r="AG24" s="387"/>
      <c r="AH24" s="388"/>
      <c r="AI24" s="388"/>
      <c r="AJ24" s="389"/>
      <c r="AK24" s="374"/>
      <c r="AL24" s="374"/>
      <c r="AM24" s="374"/>
      <c r="AN24" s="374"/>
      <c r="AO24" s="375"/>
      <c r="AP24" s="128"/>
      <c r="AQ24" s="129"/>
      <c r="AR24" s="128"/>
      <c r="AT24" s="390"/>
      <c r="AU24" s="391"/>
      <c r="AV24" s="391"/>
      <c r="AW24" s="421"/>
      <c r="AX24" s="420"/>
      <c r="AY24" s="420"/>
      <c r="AZ24" s="420"/>
      <c r="BA24" s="407"/>
      <c r="BB24" s="408"/>
      <c r="BF24" s="410"/>
      <c r="BG24" s="411"/>
      <c r="BH24" s="419"/>
      <c r="BI24" s="420"/>
      <c r="BJ24" s="420"/>
      <c r="BK24" s="420"/>
      <c r="BL24" s="420"/>
      <c r="BM24" s="407"/>
      <c r="BN24" s="407"/>
      <c r="BO24" s="408"/>
      <c r="BP24" s="409"/>
      <c r="BQ24" s="409"/>
      <c r="BV24" s="93"/>
      <c r="BW24" s="80"/>
    </row>
    <row r="25" spans="1:75" s="5" customFormat="1" ht="17.649999999999999" customHeight="1" thickTop="1" thickBot="1">
      <c r="A25" s="12"/>
      <c r="B25" s="16"/>
      <c r="C25" s="288"/>
      <c r="D25" s="289"/>
      <c r="E25" s="290" t="str">
        <f>IF(C25="","",TEXT(AT25,"aaa"))</f>
        <v/>
      </c>
      <c r="F25" s="291"/>
      <c r="G25" s="294"/>
      <c r="H25" s="295"/>
      <c r="I25" s="412" t="s">
        <v>122</v>
      </c>
      <c r="J25" s="413"/>
      <c r="K25" s="414"/>
      <c r="L25" s="413"/>
      <c r="M25" s="414"/>
      <c r="N25" s="412" t="s">
        <v>122</v>
      </c>
      <c r="O25" s="415"/>
      <c r="P25" s="416"/>
      <c r="Q25" s="392" t="str">
        <f>IF(G25="","",IF(AW25&lt;TIME(2,0,0),TIME(2,0,0),IF(MINUTE(AW25)&lt;30,TIME(HOUR(AW25),30,0),TIME(HOUR(AW25)+1,0,0))))</f>
        <v/>
      </c>
      <c r="R25" s="393"/>
      <c r="S25" s="376"/>
      <c r="T25" s="377"/>
      <c r="U25" s="380"/>
      <c r="V25" s="381"/>
      <c r="W25" s="380"/>
      <c r="X25" s="381"/>
      <c r="Y25" s="396"/>
      <c r="Z25" s="397"/>
      <c r="AA25" s="399"/>
      <c r="AB25" s="400"/>
      <c r="AC25" s="401"/>
      <c r="AD25" s="127"/>
      <c r="AE25" s="429">
        <v>7</v>
      </c>
      <c r="AF25" s="431" t="str">
        <f t="shared" ca="1" si="12"/>
        <v>月</v>
      </c>
      <c r="AG25" s="384" t="str">
        <f t="shared" ref="AG25" si="52">IF(BG25=0,"",IF(BG25&lt;TIME(2,0,0),TIME(2,0,0),IF(MINUTE(BG25)&lt;30,TIME(HOUR(BG25),30,0),TIME(HOUR(BG25)+1,0,0))))</f>
        <v/>
      </c>
      <c r="AH25" s="385"/>
      <c r="AI25" s="385"/>
      <c r="AJ25" s="386"/>
      <c r="AK25" s="372" t="str">
        <f t="shared" ref="AK25" si="53">IF(AND(BH25="",BJ25="",BL25="",BN25="",BO25=""),"",MAX(BH25+BJ25+BO25,BH25+BL25+BO25,BH25+BN25+BO25))</f>
        <v/>
      </c>
      <c r="AL25" s="372"/>
      <c r="AM25" s="372"/>
      <c r="AN25" s="372"/>
      <c r="AO25" s="373"/>
      <c r="AP25" s="128"/>
      <c r="AQ25" s="129"/>
      <c r="AR25" s="128"/>
      <c r="AT25" s="390" t="e">
        <f>DATE(請求書!$K$29,請求書!$Q$29,'実績記録 （２枚用）'!C25)</f>
        <v>#NUM!</v>
      </c>
      <c r="AU25" s="391">
        <f>TIME(G25,J25,0)</f>
        <v>0</v>
      </c>
      <c r="AV25" s="391">
        <f>TIME(L25,O25,0)</f>
        <v>0</v>
      </c>
      <c r="AW25" s="421">
        <f t="shared" ref="AW25" si="54">AV25-AU25</f>
        <v>0</v>
      </c>
      <c r="AX25" s="420" t="str">
        <f>IF($Q25=TIME(2,0,0),コード表!$B$3,IF($Q25=TIME(2,30,0),コード表!$B$4,IF($Q25=TIME(3,0,0),コード表!$B$5,IF($Q25=TIME(3,30,0),コード表!$B$6,IF($Q25=TIME(4,0,0),コード表!$B$7,IF($Q25=TIME(4,30,0),コード表!$B$8,IF($Q25=TIME(5,0,0),コード表!$B$9,IF($Q25=TIME(5,30,0),コード表!$B$10,IF($Q25=TIME(6,0,0),コード表!$B$11,IF($Q25=TIME(6,30,0),コード表!$B$12,IF($Q25=TIME(7,0,0),コード表!$B$13,IF($Q25=TIME(7,30,0),コード表!$B$14,IF($Q25=TIME(8,0,0),コード表!$B$15,IF($Q25=TIME(8,30,0),コード表!$B$16,IF($Q25=TIME(9,0,0),コード表!$B$17,IF($Q25=TIME(9,30,0),コード表!$B$18,IF($Q25=TIME(10,0,0),コード表!$B$19,IF($Q25=TIME(10,30,0),コード表!$B$20,IF($Q25=TIME(11,0,0),コード表!$B$21,IF($Q25=TIME(11,30,0),コード表!$B$22,IF($Q25=TIME(12,0,0),コード表!$B$23,IF($Q25=TIME(12,30,0),コード表!$B$24,IF($Q25=TIME(13,0,0),コード表!$B$25,IF($Q25=TIME(13,30,0),コード表!$B$26,IF($Q25=TIME(14,0,0),コード表!$B$27,IF($Q25=TIME(14,30,0),コード表!$B$28,IF($Q25=TIME(15,0,0),コード表!$B$29,IF($Q25=TIME(15,30,0),コード表!$B$30,IF($Q25=TIME(16,0,0),コード表!$B$31,IF($Q25=TIME(16,30,0),コード表!$B$32,IF($Q25=TIME(17,0,0),コード表!$B$33,IF($Q25=TIME(17,30,0),コード表!$B$34,IF($Q25=TIME(18,0,0),コード表!$B$35,"")))))))))))))))))))))))))))))))))</f>
        <v/>
      </c>
      <c r="AY25" s="420" t="str">
        <f>IF(S25="","",IF($Q25=TIME(2,0,0),コード表!$B$36,IF($Q25=TIME(2,30,0),コード表!$B$37,IF($Q25=TIME(3,0,0),コード表!$B$38,IF($Q25=TIME(3,30,0),コード表!$B$39,IF($Q25=TIME(4,0,0),コード表!$B$40,IF($Q25=TIME(4,30,0),コード表!$B$41,IF($Q25=TIME(5,0,0),コード表!$B$42,IF($Q25=TIME(5,30,0),コード表!$B$43,IF($Q25=TIME(6,0,0),コード表!$B$44,IF($Q25=TIME(6,30,0),コード表!$B$45,IF($Q25=TIME(7,0,0),コード表!$B$46,IF($Q25=TIME(7,30,0),コード表!$B$47,IF($Q25=TIME(8,0,0),コード表!$B$48,IF($Q25=TIME(8,30,0),コード表!$B$49,IF($Q25=TIME(9,0,0),コード表!$B$50,IF($Q25=TIME(9,30,0),コード表!$B$51,IF($Q25=TIME(10,0,0),コード表!$B$52,IF($Q25=TIME(10,30,0),コード表!$B$53,IF($Q25=TIME(11,0,0),コード表!$B$54,IF($Q25=TIME(11,30,0),コード表!$B$55,IF($Q25=TIME(12,0,0),コード表!$B$56,IF($Q25=TIME(12,30,0),コード表!$B$57,IF($Q25=TIME(13,0,0),コード表!$B$58,IF($Q25=TIME(13,30,0),コード表!$B$59,IF($Q25=TIME(14,0,0),コード表!$B$60,IF($Q25=TIME(14,30,0),コード表!$B$61,IF($Q25=TIME(15,0,0),コード表!$B$62,IF($Q25=TIME(15,30,0),コード表!$B$63,IF($Q25=TIME(16,0,0),コード表!$B$64,IF($Q25=TIME(16,30,0),コード表!$B$65,IF($Q25=TIME(17,0,0),コード表!$B$66,IF($Q25=TIME(17,30,0),コード表!$B$67,IF($Q25=TIME(18,0,0),コード表!$B$68))))))))))))))))))))))))))))))))))</f>
        <v/>
      </c>
      <c r="AZ25" s="420" t="str">
        <f>IF(U25="","",IF($Q25=TIME(2,0,0),コード表!$B$69,IF($Q25=TIME(2,30,0),コード表!$B$70,IF($Q25=TIME(3,0,0),コード表!$B$71,IF($Q25=TIME(3,30,0),コード表!$B$72,IF($Q25=TIME(4,0,0),コード表!$B$73,IF($Q25=TIME(4,30,0),コード表!$B$74,IF($Q25=TIME(5,0,0),コード表!$B$75,IF($Q25=TIME(5,30,0),コード表!$B$76,IF($Q25=TIME(6,0,0),コード表!$B$77,IF($Q25=TIME(6,30,0),コード表!$B$78,IF($Q25=TIME(7,0,0),コード表!$B$79,IF($Q25=TIME(7,30,0),コード表!$B$80,IF($Q25=TIME(8,0,0),コード表!$B$81,IF($Q25=TIME(8,30,0),コード表!$B$82,IF($Q25=TIME(9,0,0),コード表!$B$83,IF($Q25=TIME(9,30,0),コード表!$B$84,IF($Q25=TIME(10,0,0),コード表!$B$85,IF($Q25=TIME(10,30,0),コード表!$B$86,IF($Q25=TIME(11,0,0),コード表!$B$87,IF($Q25=TIME(11,30,0),コード表!$B$88,IF($Q25=TIME(12,0,0),コード表!$B$89,IF($Q25=TIME(12,30,0),コード表!$B$90,IF($Q25=TIME(13,0,0),コード表!$B$91,IF($Q25=TIME(13,30,0),コード表!$B$92,IF($Q25=TIME(14,0,0),コード表!$B$93,IF($Q25=TIME(14,30,0),コード表!$B$94,IF($Q25=TIME(15,0,0),コード表!$B$95,IF($Q25=TIME(15,30,0),コード表!$B$96,IF($Q25=TIME(16,0,0),コード表!$B$97,IF($Q25=TIME(16,30,0),コード表!$B$98,IF($Q25=TIME(17,0,0),コード表!$B$99,IF($Q25=TIME(17,30,0),コード表!$B$100,IF($Q25=TIME(18,0,0),コード表!$B$101))))))))))))))))))))))))))))))))))</f>
        <v/>
      </c>
      <c r="BA25" s="407" t="str">
        <f>IF(W25="","",IF($Q25=TIME(2,0,0),コード表!$B$102,IF($Q25=TIME(2,30,0),コード表!$B$103,IF($Q25=TIME(3,0,0),コード表!$B$104,IF($Q25=TIME(3,30,0),コード表!$B$105,IF($Q25=TIME(4,0,0),コード表!$B$106,IF($Q25=TIME(4,30,0),コード表!$B$107,IF($Q25=TIME(5,0,0),コード表!$B$108,IF($Q25=TIME(5,30,0),コード表!$B$109,IF($Q25=TIME(6,0,0),コード表!$B$110,IF($Q25=TIME(6,30,0),コード表!$B$111,IF($Q25=TIME(7,0,0),コード表!$B$112,IF($Q25=TIME(7,30,0),コード表!$B$113,IF($Q25=TIME(8,0,0),コード表!$B$114,IF($Q25=TIME(8,30,0),コード表!$B$115,IF($Q25=TIME(9,0,0),コード表!$B$116,IF($Q25=TIME(9,30,0),コード表!$B$117,IF($Q25=TIME(10,0,0),コード表!$B$118,IF($Q25=TIME(10,30,0),コード表!$B$119,IF($Q25=TIME(11,0,0),コード表!$B$120,IF($Q25=TIME(11,30,0),コード表!$B$121,IF($Q25=TIME(12,0,0),コード表!$B$122,IF($Q25=TIME(12,30,0),コード表!$B$123,IF($Q25=TIME(13,0,0),コード表!$B$124,IF($Q25=TIME(13,30,0),コード表!$B$125,IF($Q25=TIME(14,0,0),コード表!$B$126,IF($Q25=TIME(14,30,0),コード表!$B$127,IF($Q25=TIME(15,0,0),コード表!$B$128,IF($Q25=TIME(15,30,0),コード表!$B$129,IF($Q25=TIME(16,0,0),コード表!$B$130,IF($Q25=TIME(16,30,0),コード表!$B$131,IF($Q25=TIME(17,0,0),コード表!$B$132,IF($Q25=TIME(17,30,0),コード表!$B$133,IF($Q25=TIME(18,0,0),コード表!$B$134))))))))))))))))))))))))))))))))))</f>
        <v/>
      </c>
      <c r="BB25" s="408" t="str">
        <f>IF(Y25="","",Y25*コード表!$B$135)</f>
        <v/>
      </c>
      <c r="BF25" s="410">
        <f>DATE(請求書!$K$29,請求書!$Q$29,'実績記録 （２枚用）'!AE25)</f>
        <v>45845</v>
      </c>
      <c r="BG25" s="411">
        <f t="shared" ref="BG25" si="55">SUMIF($AT$13:$AT$74,BF25,$AW$13:$AW$74)</f>
        <v>0</v>
      </c>
      <c r="BH25" s="419" t="str">
        <f>IF($AG25=TIME(2,0,0),コード表!$B$3,IF($AG25=TIME(2,30,0),コード表!$B$4,IF($AG25=TIME(3,0,0),コード表!$B$5,IF($AG25=TIME(3,30,0),コード表!$B$6,IF($AG25=TIME(4,0,0),コード表!$B$7,IF($AG25=TIME(4,30,0),コード表!$B$8,IF($AG25=TIME(5,0,0),コード表!$B$9,IF($AG25=TIME(5,30,0),コード表!$B$10,IF($AG25=TIME(6,0,0),コード表!$B$11,IF($AG25=TIME(6,30,0),コード表!$B$12,IF($AG25=TIME(7,0,0),コード表!$B$13,IF($AG25=TIME(7,30,0),コード表!$B$14,IF($AG25=TIME(8,0,0),コード表!$B$15,IF($AG25=TIME(8,30,0),コード表!$B$16,IF($AG25=TIME(9,0,0),コード表!$B$17,IF($AG25=TIME(9,30,0),コード表!$B$18,IF($AG25=TIME(10,0,0),コード表!$B$19,IF($AG25=TIME(10,30,0),コード表!$B$20,IF($AG25=TIME(11,0,0),コード表!$B$21,IF($AG25=TIME(11,30,0),コード表!$B$22,IF($AG25=TIME(12,0,0),コード表!$B$23,IF($AG25=TIME(12,30,0),コード表!$B$24,IF($AG25=TIME(13,0,0),コード表!$B$25,IF($AG25=TIME(13,30,0),コード表!$B$26,IF($AG25=TIME(14,0,0),コード表!$B$27,IF($AG25=TIME(14,30,0),コード表!$B$28,IF($AG25=TIME(15,0,0),コード表!$B$29,IF($AG25=TIME(15,30,0),コード表!$B$30,IF($AG25=TIME(16,0,0),コード表!$B$31,IF($AG25=TIME(16,30,0),コード表!$B$32,IF($AG25=TIME(17,0,0),コード表!$B$33,IF($AG25=TIME(17,30,0),コード表!$B$34,IF($AG25=TIME(18,0,0),コード表!$B$35,"")))))))))))))))))))))))))))))))))</f>
        <v/>
      </c>
      <c r="BI25" s="420" t="str">
        <f t="shared" ref="BI25:BI65" si="56">IF(SUMIFS($AY$13:$AY$74,$AT$13:$AT$74,BF25)&gt;0,"〇","")</f>
        <v/>
      </c>
      <c r="BJ25" s="420" t="str">
        <f>IF(BI25="","",IF($AG25=TIME(2,0,0),コード表!$B$36,IF($AG25=TIME(2,30,0),コード表!$B$37,IF($AG25=TIME(3,0,0),コード表!$B$38,IF($AG25=TIME(3,30,0),コード表!$B$39,IF($AG25=TIME(4,0,0),コード表!$B$40,IF($AG25=TIME(4,30,0),コード表!$B$41,IF($AG25=TIME(5,0,0),コード表!$B$42,IF($AG25=TIME(5,30,0),コード表!$B$43,IF($AG25=TIME(6,0,0),コード表!$B$44,IF($AG25=TIME(6,30,0),コード表!$B$45,IF($AG25=TIME(7,0,0),コード表!$B$46,IF($AG25=TIME(7,30,0),コード表!$B$47,IF($AG25=TIME(8,0,0),コード表!$B$48,IF($AG25=TIME(8,30,0),コード表!$B$49,IF($AG25=TIME(9,0,0),コード表!$B$50,IF($AG25=TIME(9,30,0),コード表!$B$51,IF($AG25=TIME(10,0,0),コード表!$B$52,IF($AG25=TIME(10,30,0),コード表!$B$53,IF($AG25=TIME(11,0,0),コード表!$B$54,IF($AG25=TIME(11,30,0),コード表!$B$55,IF($AG25=TIME(12,0,0),コード表!$B$56,IF($AG25=TIME(12,30,0),コード表!$B$57,IF($AG25=TIME(13,0,0),コード表!$B$58,IF($AG25=TIME(13,30,0),コード表!$B$59,IF($AG25=TIME(14,0,0),コード表!$B$60,IF($AG25=TIME(14,30,0),コード表!$B$61,IF($AG25=TIME(15,0,0),コード表!$B$62,IF($AG25=TIME(15,30,0),コード表!$B$63,IF($AG25=TIME(16,0,0),コード表!$B$64,IF($AG25=TIME(16,30,0),コード表!$B$65,IF($AG25=TIME(17,0,0),コード表!$B$66,IF($AG25=TIME(17,30,0),コード表!$B$67,IF($AG25=TIME(18,0,0),コード表!$B$68))))))))))))))))))))))))))))))))))</f>
        <v/>
      </c>
      <c r="BK25" s="420" t="str">
        <f t="shared" ref="BK25" si="57">IF(SUMIFS($AZ$13:$AZ$74,$AT$13:$AT$74,BF25)&gt;0,"〇","")</f>
        <v/>
      </c>
      <c r="BL25" s="420" t="str">
        <f>IF(BK25="","",IF($AG25=TIME(2,0,0),コード表!$B$69,IF($AG25=TIME(2,30,0),コード表!$B$70,IF($AG25=TIME(3,0,0),コード表!$B$71,IF($AG25=TIME(3,30,0),コード表!$B$72,IF($AG25=TIME(4,0,0),コード表!$B$73,IF($AG25=TIME(4,30,0),コード表!$B$74,IF($AG25=TIME(5,0,0),コード表!$B$75,IF($AG25=TIME(5,30,0),コード表!$B$76,IF($AG25=TIME(6,0,0),コード表!$B$77,IF($AG25=TIME(6,30,0),コード表!$B$78,IF($AG25=TIME(7,0,0),コード表!$B$79,IF($AG25=TIME(7,30,0),コード表!$B$80,IF($AG25=TIME(8,0,0),コード表!$B$81,IF($AG25=TIME(8,30,0),コード表!$B$82,IF($AG25=TIME(9,0,0),コード表!$B$83,IF($AG25=TIME(9,30,0),コード表!$B$84,IF($AG25=TIME(10,0,0),コード表!$B$85,IF($AG25=TIME(10,30,0),コード表!$B$86,IF($AG25=TIME(11,0,0),コード表!$B$87,IF($AG25=TIME(11,30,0),コード表!$B$88,IF($AG25=TIME(12,0,0),コード表!$B$89,IF($AG25=TIME(12,30,0),コード表!$B$90,IF($AG25=TIME(13,0,0),コード表!$B$91,IF($AG25=TIME(13,30,0),コード表!$B$92,IF($AG25=TIME(14,0,0),コード表!$B$93,IF($AG25=TIME(14,30,0),コード表!$B$94,IF($AG25=TIME(15,0,0),コード表!$B$95,IF($AG25=TIME(15,30,0),コード表!$B$96,IF($AG25=TIME(16,0,0),コード表!$B$97,IF($AG25=TIME(16,30,0),コード表!$B$98,IF($AG25=TIME(17,0,0),コード表!$B$99,IF($AG25=TIME(17,30,0),コード表!$B$100,IF($AG25=TIME(18,0,0),コード表!$B$101))))))))))))))))))))))))))))))))))</f>
        <v/>
      </c>
      <c r="BM25" s="407" t="str">
        <f t="shared" ref="BM25" si="58">IF(SUMIFS($BA$13:$BA$74,$AT$13:$AT$74,BF25)&gt;0,"〇","")</f>
        <v/>
      </c>
      <c r="BN25" s="407" t="str">
        <f>IF(BM25="","",IF($AG25=TIME(2,0,0),コード表!$B$102,IF($AG25=TIME(2,30,0),コード表!$B$103,IF($AG25=TIME(3,0,0),コード表!$B$104,IF($AG25=TIME(3,30,0),コード表!$B$105,IF($AG25=TIME(4,0,0),コード表!$B$106,IF($AG25=TIME(4,30,0),コード表!$B$107,IF($AG25=TIME(5,0,0),コード表!$B$108,IF($AG25=TIME(5,30,0),コード表!$B$109,IF($AG25=TIME(6,0,0),コード表!$B$110,IF($AG25=TIME(6,30,0),コード表!$B$111,IF($AG25=TIME(7,0,0),コード表!$B$112,IF($AG25=TIME(7,30,0),コード表!$B$113,IF($AG25=TIME(8,0,0),コード表!$B$114,IF($AG25=TIME(8,30,0),コード表!$B$115,IF($AG25=TIME(9,0,0),コード表!$B$116,IF($AG25=TIME(9,30,0),コード表!$B$117,IF($AG25=TIME(10,0,0),コード表!$B$118,IF($AG25=TIME(10,30,0),コード表!$B$119,IF($AG25=TIME(11,0,0),コード表!$B$120,IF($AG25=TIME(11,30,0),コード表!$B$121,IF($AG25=TIME(12,0,0),コード表!$B$122,IF($AG25=TIME(12,30,0),コード表!$B$123,IF($AG25=TIME(13,0,0),コード表!$B$124,IF($AG25=TIME(13,30,0),コード表!$B$125,IF($AG25=TIME(14,0,0),コード表!$B$126,IF($AG25=TIME(14,30,0),コード表!$B$127,IF($AG25=TIME(15,0,0),コード表!$B$128,IF($AG25=TIME(15,30,0),コード表!$B$129,IF($AG25=TIME(16,0,0),コード表!$B$130,IF($AG25=TIME(16,30,0),コード表!$B$131,IF($AG25=TIME(17,0,0),コード表!$B$132,IF($AG25=TIME(17,30,0),コード表!$B$133,IF($AG25=TIME(18,0,0),コード表!$B$134))))))))))))))))))))))))))))))))))</f>
        <v/>
      </c>
      <c r="BO25" s="408" t="str">
        <f t="shared" ref="BO25" si="59">IF(SUMIF($AT$13:$AT$74,BF25,$BB$13:$BB$74)=0,"",SUMIF($AT$13:$AT$74,BF25,$BB$13:$BB$74))</f>
        <v/>
      </c>
      <c r="BP25" s="409" t="str">
        <f t="shared" ref="BP25" si="60">IF(AND(BH25="",BJ25="",BL25="",BN25="",BO25=""),"",MAX(BH25+BJ25,BH25+BL25,BH25+BN25))</f>
        <v/>
      </c>
      <c r="BQ25" s="409" t="str">
        <f t="shared" ref="BQ25" si="61">IF(AND(BH25="",BJ25="",BL25="",BN25=""),"",IF(AND(BJ25="",BL25="",BN25=""),"加算無",IF(MAX(BH25+BJ25+BO25,BH25+BL25+BO25,BH25+BN25+BO25)=BH25+BJ25+BO25,"重度",IF(MAX(BH25+BJ25+BO25,BH25+BL25+BO25,BH25+BN25+BO25)=BH25+BL25+BO25,"外",IF(MAX(BH25+BJ25+BO25,BH25+BL25+BO25,BH25+BN25+BO25)=BH25+BN25+BO25,"内")))))</f>
        <v/>
      </c>
      <c r="BV25" s="93"/>
      <c r="BW25" s="80"/>
    </row>
    <row r="26" spans="1:75" s="5" customFormat="1" ht="17.649999999999999" customHeight="1" thickTop="1" thickBot="1">
      <c r="A26" s="12"/>
      <c r="B26" s="16"/>
      <c r="C26" s="288"/>
      <c r="D26" s="289"/>
      <c r="E26" s="292"/>
      <c r="F26" s="293"/>
      <c r="G26" s="296"/>
      <c r="H26" s="297"/>
      <c r="I26" s="299"/>
      <c r="J26" s="301"/>
      <c r="K26" s="297"/>
      <c r="L26" s="301"/>
      <c r="M26" s="297"/>
      <c r="N26" s="299"/>
      <c r="O26" s="417"/>
      <c r="P26" s="418"/>
      <c r="Q26" s="394"/>
      <c r="R26" s="395"/>
      <c r="S26" s="378"/>
      <c r="T26" s="379"/>
      <c r="U26" s="382"/>
      <c r="V26" s="383"/>
      <c r="W26" s="382"/>
      <c r="X26" s="383"/>
      <c r="Y26" s="382"/>
      <c r="Z26" s="398"/>
      <c r="AA26" s="402"/>
      <c r="AB26" s="403"/>
      <c r="AC26" s="404"/>
      <c r="AD26" s="127"/>
      <c r="AE26" s="430"/>
      <c r="AF26" s="432"/>
      <c r="AG26" s="387"/>
      <c r="AH26" s="388"/>
      <c r="AI26" s="388"/>
      <c r="AJ26" s="389"/>
      <c r="AK26" s="374"/>
      <c r="AL26" s="374"/>
      <c r="AM26" s="374"/>
      <c r="AN26" s="374"/>
      <c r="AO26" s="375"/>
      <c r="AP26" s="128"/>
      <c r="AQ26" s="129"/>
      <c r="AR26" s="128"/>
      <c r="AT26" s="390"/>
      <c r="AU26" s="391"/>
      <c r="AV26" s="391"/>
      <c r="AW26" s="421"/>
      <c r="AX26" s="420"/>
      <c r="AY26" s="420"/>
      <c r="AZ26" s="420"/>
      <c r="BA26" s="407"/>
      <c r="BB26" s="408"/>
      <c r="BF26" s="410"/>
      <c r="BG26" s="411"/>
      <c r="BH26" s="419"/>
      <c r="BI26" s="420"/>
      <c r="BJ26" s="420"/>
      <c r="BK26" s="420"/>
      <c r="BL26" s="420"/>
      <c r="BM26" s="407"/>
      <c r="BN26" s="407"/>
      <c r="BO26" s="408"/>
      <c r="BP26" s="409"/>
      <c r="BQ26" s="409"/>
      <c r="BV26" s="93"/>
      <c r="BW26" s="80"/>
    </row>
    <row r="27" spans="1:75" s="5" customFormat="1" ht="17.649999999999999" customHeight="1" thickTop="1" thickBot="1">
      <c r="A27" s="12"/>
      <c r="B27" s="16"/>
      <c r="C27" s="288"/>
      <c r="D27" s="289"/>
      <c r="E27" s="290" t="str">
        <f>IF(C27="","",TEXT(AT27,"aaa"))</f>
        <v/>
      </c>
      <c r="F27" s="291"/>
      <c r="G27" s="294"/>
      <c r="H27" s="295"/>
      <c r="I27" s="412" t="s">
        <v>122</v>
      </c>
      <c r="J27" s="413"/>
      <c r="K27" s="414"/>
      <c r="L27" s="413"/>
      <c r="M27" s="414"/>
      <c r="N27" s="412" t="s">
        <v>122</v>
      </c>
      <c r="O27" s="415"/>
      <c r="P27" s="416"/>
      <c r="Q27" s="392" t="str">
        <f>IF(G27="","",IF(AW27&lt;TIME(2,0,0),TIME(2,0,0),IF(MINUTE(AW27)&lt;30,TIME(HOUR(AW27),30,0),TIME(HOUR(AW27)+1,0,0))))</f>
        <v/>
      </c>
      <c r="R27" s="393"/>
      <c r="S27" s="376"/>
      <c r="T27" s="377"/>
      <c r="U27" s="380"/>
      <c r="V27" s="381"/>
      <c r="W27" s="380"/>
      <c r="X27" s="381"/>
      <c r="Y27" s="396"/>
      <c r="Z27" s="397"/>
      <c r="AA27" s="399"/>
      <c r="AB27" s="400"/>
      <c r="AC27" s="401"/>
      <c r="AD27" s="127"/>
      <c r="AE27" s="429">
        <v>8</v>
      </c>
      <c r="AF27" s="431" t="str">
        <f t="shared" ca="1" si="12"/>
        <v>火</v>
      </c>
      <c r="AG27" s="384" t="str">
        <f t="shared" ref="AG27" si="62">IF(BG27=0,"",IF(BG27&lt;TIME(2,0,0),TIME(2,0,0),IF(MINUTE(BG27)&lt;30,TIME(HOUR(BG27),30,0),TIME(HOUR(BG27)+1,0,0))))</f>
        <v/>
      </c>
      <c r="AH27" s="385"/>
      <c r="AI27" s="385"/>
      <c r="AJ27" s="386"/>
      <c r="AK27" s="372" t="str">
        <f t="shared" ref="AK27" si="63">IF(AND(BH27="",BJ27="",BL27="",BN27="",BO27=""),"",MAX(BH27+BJ27+BO27,BH27+BL27+BO27,BH27+BN27+BO27))</f>
        <v/>
      </c>
      <c r="AL27" s="372"/>
      <c r="AM27" s="372"/>
      <c r="AN27" s="372"/>
      <c r="AO27" s="373"/>
      <c r="AP27" s="128"/>
      <c r="AQ27" s="129"/>
      <c r="AR27" s="128"/>
      <c r="AT27" s="390" t="e">
        <f>DATE(請求書!$K$29,請求書!$Q$29,'実績記録 （２枚用）'!C27)</f>
        <v>#NUM!</v>
      </c>
      <c r="AU27" s="391">
        <f>TIME(G27,J27,0)</f>
        <v>0</v>
      </c>
      <c r="AV27" s="391">
        <f>TIME(L27,O27,0)</f>
        <v>0</v>
      </c>
      <c r="AW27" s="421">
        <f t="shared" ref="AW27" si="64">AV27-AU27</f>
        <v>0</v>
      </c>
      <c r="AX27" s="420" t="str">
        <f>IF($Q27=TIME(2,0,0),コード表!$B$3,IF($Q27=TIME(2,30,0),コード表!$B$4,IF($Q27=TIME(3,0,0),コード表!$B$5,IF($Q27=TIME(3,30,0),コード表!$B$6,IF($Q27=TIME(4,0,0),コード表!$B$7,IF($Q27=TIME(4,30,0),コード表!$B$8,IF($Q27=TIME(5,0,0),コード表!$B$9,IF($Q27=TIME(5,30,0),コード表!$B$10,IF($Q27=TIME(6,0,0),コード表!$B$11,IF($Q27=TIME(6,30,0),コード表!$B$12,IF($Q27=TIME(7,0,0),コード表!$B$13,IF($Q27=TIME(7,30,0),コード表!$B$14,IF($Q27=TIME(8,0,0),コード表!$B$15,IF($Q27=TIME(8,30,0),コード表!$B$16,IF($Q27=TIME(9,0,0),コード表!$B$17,IF($Q27=TIME(9,30,0),コード表!$B$18,IF($Q27=TIME(10,0,0),コード表!$B$19,IF($Q27=TIME(10,30,0),コード表!$B$20,IF($Q27=TIME(11,0,0),コード表!$B$21,IF($Q27=TIME(11,30,0),コード表!$B$22,IF($Q27=TIME(12,0,0),コード表!$B$23,IF($Q27=TIME(12,30,0),コード表!$B$24,IF($Q27=TIME(13,0,0),コード表!$B$25,IF($Q27=TIME(13,30,0),コード表!$B$26,IF($Q27=TIME(14,0,0),コード表!$B$27,IF($Q27=TIME(14,30,0),コード表!$B$28,IF($Q27=TIME(15,0,0),コード表!$B$29,IF($Q27=TIME(15,30,0),コード表!$B$30,IF($Q27=TIME(16,0,0),コード表!$B$31,IF($Q27=TIME(16,30,0),コード表!$B$32,IF($Q27=TIME(17,0,0),コード表!$B$33,IF($Q27=TIME(17,30,0),コード表!$B$34,IF($Q27=TIME(18,0,0),コード表!$B$35,"")))))))))))))))))))))))))))))))))</f>
        <v/>
      </c>
      <c r="AY27" s="420" t="str">
        <f>IF(S27="","",IF($Q27=TIME(2,0,0),コード表!$B$36,IF($Q27=TIME(2,30,0),コード表!$B$37,IF($Q27=TIME(3,0,0),コード表!$B$38,IF($Q27=TIME(3,30,0),コード表!$B$39,IF($Q27=TIME(4,0,0),コード表!$B$40,IF($Q27=TIME(4,30,0),コード表!$B$41,IF($Q27=TIME(5,0,0),コード表!$B$42,IF($Q27=TIME(5,30,0),コード表!$B$43,IF($Q27=TIME(6,0,0),コード表!$B$44,IF($Q27=TIME(6,30,0),コード表!$B$45,IF($Q27=TIME(7,0,0),コード表!$B$46,IF($Q27=TIME(7,30,0),コード表!$B$47,IF($Q27=TIME(8,0,0),コード表!$B$48,IF($Q27=TIME(8,30,0),コード表!$B$49,IF($Q27=TIME(9,0,0),コード表!$B$50,IF($Q27=TIME(9,30,0),コード表!$B$51,IF($Q27=TIME(10,0,0),コード表!$B$52,IF($Q27=TIME(10,30,0),コード表!$B$53,IF($Q27=TIME(11,0,0),コード表!$B$54,IF($Q27=TIME(11,30,0),コード表!$B$55,IF($Q27=TIME(12,0,0),コード表!$B$56,IF($Q27=TIME(12,30,0),コード表!$B$57,IF($Q27=TIME(13,0,0),コード表!$B$58,IF($Q27=TIME(13,30,0),コード表!$B$59,IF($Q27=TIME(14,0,0),コード表!$B$60,IF($Q27=TIME(14,30,0),コード表!$B$61,IF($Q27=TIME(15,0,0),コード表!$B$62,IF($Q27=TIME(15,30,0),コード表!$B$63,IF($Q27=TIME(16,0,0),コード表!$B$64,IF($Q27=TIME(16,30,0),コード表!$B$65,IF($Q27=TIME(17,0,0),コード表!$B$66,IF($Q27=TIME(17,30,0),コード表!$B$67,IF($Q27=TIME(18,0,0),コード表!$B$68))))))))))))))))))))))))))))))))))</f>
        <v/>
      </c>
      <c r="AZ27" s="420" t="str">
        <f>IF(U27="","",IF($Q27=TIME(2,0,0),コード表!$B$69,IF($Q27=TIME(2,30,0),コード表!$B$70,IF($Q27=TIME(3,0,0),コード表!$B$71,IF($Q27=TIME(3,30,0),コード表!$B$72,IF($Q27=TIME(4,0,0),コード表!$B$73,IF($Q27=TIME(4,30,0),コード表!$B$74,IF($Q27=TIME(5,0,0),コード表!$B$75,IF($Q27=TIME(5,30,0),コード表!$B$76,IF($Q27=TIME(6,0,0),コード表!$B$77,IF($Q27=TIME(6,30,0),コード表!$B$78,IF($Q27=TIME(7,0,0),コード表!$B$79,IF($Q27=TIME(7,30,0),コード表!$B$80,IF($Q27=TIME(8,0,0),コード表!$B$81,IF($Q27=TIME(8,30,0),コード表!$B$82,IF($Q27=TIME(9,0,0),コード表!$B$83,IF($Q27=TIME(9,30,0),コード表!$B$84,IF($Q27=TIME(10,0,0),コード表!$B$85,IF($Q27=TIME(10,30,0),コード表!$B$86,IF($Q27=TIME(11,0,0),コード表!$B$87,IF($Q27=TIME(11,30,0),コード表!$B$88,IF($Q27=TIME(12,0,0),コード表!$B$89,IF($Q27=TIME(12,30,0),コード表!$B$90,IF($Q27=TIME(13,0,0),コード表!$B$91,IF($Q27=TIME(13,30,0),コード表!$B$92,IF($Q27=TIME(14,0,0),コード表!$B$93,IF($Q27=TIME(14,30,0),コード表!$B$94,IF($Q27=TIME(15,0,0),コード表!$B$95,IF($Q27=TIME(15,30,0),コード表!$B$96,IF($Q27=TIME(16,0,0),コード表!$B$97,IF($Q27=TIME(16,30,0),コード表!$B$98,IF($Q27=TIME(17,0,0),コード表!$B$99,IF($Q27=TIME(17,30,0),コード表!$B$100,IF($Q27=TIME(18,0,0),コード表!$B$101))))))))))))))))))))))))))))))))))</f>
        <v/>
      </c>
      <c r="BA27" s="407" t="str">
        <f>IF(W27="","",IF($Q27=TIME(2,0,0),コード表!$B$102,IF($Q27=TIME(2,30,0),コード表!$B$103,IF($Q27=TIME(3,0,0),コード表!$B$104,IF($Q27=TIME(3,30,0),コード表!$B$105,IF($Q27=TIME(4,0,0),コード表!$B$106,IF($Q27=TIME(4,30,0),コード表!$B$107,IF($Q27=TIME(5,0,0),コード表!$B$108,IF($Q27=TIME(5,30,0),コード表!$B$109,IF($Q27=TIME(6,0,0),コード表!$B$110,IF($Q27=TIME(6,30,0),コード表!$B$111,IF($Q27=TIME(7,0,0),コード表!$B$112,IF($Q27=TIME(7,30,0),コード表!$B$113,IF($Q27=TIME(8,0,0),コード表!$B$114,IF($Q27=TIME(8,30,0),コード表!$B$115,IF($Q27=TIME(9,0,0),コード表!$B$116,IF($Q27=TIME(9,30,0),コード表!$B$117,IF($Q27=TIME(10,0,0),コード表!$B$118,IF($Q27=TIME(10,30,0),コード表!$B$119,IF($Q27=TIME(11,0,0),コード表!$B$120,IF($Q27=TIME(11,30,0),コード表!$B$121,IF($Q27=TIME(12,0,0),コード表!$B$122,IF($Q27=TIME(12,30,0),コード表!$B$123,IF($Q27=TIME(13,0,0),コード表!$B$124,IF($Q27=TIME(13,30,0),コード表!$B$125,IF($Q27=TIME(14,0,0),コード表!$B$126,IF($Q27=TIME(14,30,0),コード表!$B$127,IF($Q27=TIME(15,0,0),コード表!$B$128,IF($Q27=TIME(15,30,0),コード表!$B$129,IF($Q27=TIME(16,0,0),コード表!$B$130,IF($Q27=TIME(16,30,0),コード表!$B$131,IF($Q27=TIME(17,0,0),コード表!$B$132,IF($Q27=TIME(17,30,0),コード表!$B$133,IF($Q27=TIME(18,0,0),コード表!$B$134))))))))))))))))))))))))))))))))))</f>
        <v/>
      </c>
      <c r="BB27" s="408" t="str">
        <f>IF(Y27="","",Y27*コード表!$B$135)</f>
        <v/>
      </c>
      <c r="BF27" s="410">
        <f>DATE(請求書!$K$29,請求書!$Q$29,'実績記録 （２枚用）'!AE27)</f>
        <v>45846</v>
      </c>
      <c r="BG27" s="411">
        <f t="shared" si="35"/>
        <v>0</v>
      </c>
      <c r="BH27" s="419" t="str">
        <f>IF($AG27=TIME(2,0,0),コード表!$B$3,IF($AG27=TIME(2,30,0),コード表!$B$4,IF($AG27=TIME(3,0,0),コード表!$B$5,IF($AG27=TIME(3,30,0),コード表!$B$6,IF($AG27=TIME(4,0,0),コード表!$B$7,IF($AG27=TIME(4,30,0),コード表!$B$8,IF($AG27=TIME(5,0,0),コード表!$B$9,IF($AG27=TIME(5,30,0),コード表!$B$10,IF($AG27=TIME(6,0,0),コード表!$B$11,IF($AG27=TIME(6,30,0),コード表!$B$12,IF($AG27=TIME(7,0,0),コード表!$B$13,IF($AG27=TIME(7,30,0),コード表!$B$14,IF($AG27=TIME(8,0,0),コード表!$B$15,IF($AG27=TIME(8,30,0),コード表!$B$16,IF($AG27=TIME(9,0,0),コード表!$B$17,IF($AG27=TIME(9,30,0),コード表!$B$18,IF($AG27=TIME(10,0,0),コード表!$B$19,IF($AG27=TIME(10,30,0),コード表!$B$20,IF($AG27=TIME(11,0,0),コード表!$B$21,IF($AG27=TIME(11,30,0),コード表!$B$22,IF($AG27=TIME(12,0,0),コード表!$B$23,IF($AG27=TIME(12,30,0),コード表!$B$24,IF($AG27=TIME(13,0,0),コード表!$B$25,IF($AG27=TIME(13,30,0),コード表!$B$26,IF($AG27=TIME(14,0,0),コード表!$B$27,IF($AG27=TIME(14,30,0),コード表!$B$28,IF($AG27=TIME(15,0,0),コード表!$B$29,IF($AG27=TIME(15,30,0),コード表!$B$30,IF($AG27=TIME(16,0,0),コード表!$B$31,IF($AG27=TIME(16,30,0),コード表!$B$32,IF($AG27=TIME(17,0,0),コード表!$B$33,IF($AG27=TIME(17,30,0),コード表!$B$34,IF($AG27=TIME(18,0,0),コード表!$B$35,"")))))))))))))))))))))))))))))))))</f>
        <v/>
      </c>
      <c r="BI27" s="420" t="str">
        <f t="shared" ref="BI27:BI67" si="65">IF(SUMIFS($AY$13:$AY$74,$AT$13:$AT$74,BF27)&gt;0,"〇","")</f>
        <v/>
      </c>
      <c r="BJ27" s="420" t="str">
        <f>IF(BI27="","",IF($AG27=TIME(2,0,0),コード表!$B$36,IF($AG27=TIME(2,30,0),コード表!$B$37,IF($AG27=TIME(3,0,0),コード表!$B$38,IF($AG27=TIME(3,30,0),コード表!$B$39,IF($AG27=TIME(4,0,0),コード表!$B$40,IF($AG27=TIME(4,30,0),コード表!$B$41,IF($AG27=TIME(5,0,0),コード表!$B$42,IF($AG27=TIME(5,30,0),コード表!$B$43,IF($AG27=TIME(6,0,0),コード表!$B$44,IF($AG27=TIME(6,30,0),コード表!$B$45,IF($AG27=TIME(7,0,0),コード表!$B$46,IF($AG27=TIME(7,30,0),コード表!$B$47,IF($AG27=TIME(8,0,0),コード表!$B$48,IF($AG27=TIME(8,30,0),コード表!$B$49,IF($AG27=TIME(9,0,0),コード表!$B$50,IF($AG27=TIME(9,30,0),コード表!$B$51,IF($AG27=TIME(10,0,0),コード表!$B$52,IF($AG27=TIME(10,30,0),コード表!$B$53,IF($AG27=TIME(11,0,0),コード表!$B$54,IF($AG27=TIME(11,30,0),コード表!$B$55,IF($AG27=TIME(12,0,0),コード表!$B$56,IF($AG27=TIME(12,30,0),コード表!$B$57,IF($AG27=TIME(13,0,0),コード表!$B$58,IF($AG27=TIME(13,30,0),コード表!$B$59,IF($AG27=TIME(14,0,0),コード表!$B$60,IF($AG27=TIME(14,30,0),コード表!$B$61,IF($AG27=TIME(15,0,0),コード表!$B$62,IF($AG27=TIME(15,30,0),コード表!$B$63,IF($AG27=TIME(16,0,0),コード表!$B$64,IF($AG27=TIME(16,30,0),コード表!$B$65,IF($AG27=TIME(17,0,0),コード表!$B$66,IF($AG27=TIME(17,30,0),コード表!$B$67,IF($AG27=TIME(18,0,0),コード表!$B$68))))))))))))))))))))))))))))))))))</f>
        <v/>
      </c>
      <c r="BK27" s="420" t="str">
        <f t="shared" ref="BK27" si="66">IF(SUMIFS($AZ$13:$AZ$74,$AT$13:$AT$74,BF27)&gt;0,"〇","")</f>
        <v/>
      </c>
      <c r="BL27" s="420" t="str">
        <f>IF(BK27="","",IF($AG27=TIME(2,0,0),コード表!$B$69,IF($AG27=TIME(2,30,0),コード表!$B$70,IF($AG27=TIME(3,0,0),コード表!$B$71,IF($AG27=TIME(3,30,0),コード表!$B$72,IF($AG27=TIME(4,0,0),コード表!$B$73,IF($AG27=TIME(4,30,0),コード表!$B$74,IF($AG27=TIME(5,0,0),コード表!$B$75,IF($AG27=TIME(5,30,0),コード表!$B$76,IF($AG27=TIME(6,0,0),コード表!$B$77,IF($AG27=TIME(6,30,0),コード表!$B$78,IF($AG27=TIME(7,0,0),コード表!$B$79,IF($AG27=TIME(7,30,0),コード表!$B$80,IF($AG27=TIME(8,0,0),コード表!$B$81,IF($AG27=TIME(8,30,0),コード表!$B$82,IF($AG27=TIME(9,0,0),コード表!$B$83,IF($AG27=TIME(9,30,0),コード表!$B$84,IF($AG27=TIME(10,0,0),コード表!$B$85,IF($AG27=TIME(10,30,0),コード表!$B$86,IF($AG27=TIME(11,0,0),コード表!$B$87,IF($AG27=TIME(11,30,0),コード表!$B$88,IF($AG27=TIME(12,0,0),コード表!$B$89,IF($AG27=TIME(12,30,0),コード表!$B$90,IF($AG27=TIME(13,0,0),コード表!$B$91,IF($AG27=TIME(13,30,0),コード表!$B$92,IF($AG27=TIME(14,0,0),コード表!$B$93,IF($AG27=TIME(14,30,0),コード表!$B$94,IF($AG27=TIME(15,0,0),コード表!$B$95,IF($AG27=TIME(15,30,0),コード表!$B$96,IF($AG27=TIME(16,0,0),コード表!$B$97,IF($AG27=TIME(16,30,0),コード表!$B$98,IF($AG27=TIME(17,0,0),コード表!$B$99,IF($AG27=TIME(17,30,0),コード表!$B$100,IF($AG27=TIME(18,0,0),コード表!$B$101))))))))))))))))))))))))))))))))))</f>
        <v/>
      </c>
      <c r="BM27" s="407" t="str">
        <f t="shared" ref="BM27" si="67">IF(SUMIFS($BA$13:$BA$74,$AT$13:$AT$74,BF27)&gt;0,"〇","")</f>
        <v/>
      </c>
      <c r="BN27" s="407" t="str">
        <f>IF(BM27="","",IF($AG27=TIME(2,0,0),コード表!$B$102,IF($AG27=TIME(2,30,0),コード表!$B$103,IF($AG27=TIME(3,0,0),コード表!$B$104,IF($AG27=TIME(3,30,0),コード表!$B$105,IF($AG27=TIME(4,0,0),コード表!$B$106,IF($AG27=TIME(4,30,0),コード表!$B$107,IF($AG27=TIME(5,0,0),コード表!$B$108,IF($AG27=TIME(5,30,0),コード表!$B$109,IF($AG27=TIME(6,0,0),コード表!$B$110,IF($AG27=TIME(6,30,0),コード表!$B$111,IF($AG27=TIME(7,0,0),コード表!$B$112,IF($AG27=TIME(7,30,0),コード表!$B$113,IF($AG27=TIME(8,0,0),コード表!$B$114,IF($AG27=TIME(8,30,0),コード表!$B$115,IF($AG27=TIME(9,0,0),コード表!$B$116,IF($AG27=TIME(9,30,0),コード表!$B$117,IF($AG27=TIME(10,0,0),コード表!$B$118,IF($AG27=TIME(10,30,0),コード表!$B$119,IF($AG27=TIME(11,0,0),コード表!$B$120,IF($AG27=TIME(11,30,0),コード表!$B$121,IF($AG27=TIME(12,0,0),コード表!$B$122,IF($AG27=TIME(12,30,0),コード表!$B$123,IF($AG27=TIME(13,0,0),コード表!$B$124,IF($AG27=TIME(13,30,0),コード表!$B$125,IF($AG27=TIME(14,0,0),コード表!$B$126,IF($AG27=TIME(14,30,0),コード表!$B$127,IF($AG27=TIME(15,0,0),コード表!$B$128,IF($AG27=TIME(15,30,0),コード表!$B$129,IF($AG27=TIME(16,0,0),コード表!$B$130,IF($AG27=TIME(16,30,0),コード表!$B$131,IF($AG27=TIME(17,0,0),コード表!$B$132,IF($AG27=TIME(17,30,0),コード表!$B$133,IF($AG27=TIME(18,0,0),コード表!$B$134))))))))))))))))))))))))))))))))))</f>
        <v/>
      </c>
      <c r="BO27" s="408" t="str">
        <f t="shared" ref="BO27" si="68">IF(SUMIF($AT$13:$AT$74,BF27,$BB$13:$BB$74)=0,"",SUMIF($AT$13:$AT$74,BF27,$BB$13:$BB$74))</f>
        <v/>
      </c>
      <c r="BP27" s="409" t="str">
        <f t="shared" ref="BP27" si="69">IF(AND(BH27="",BJ27="",BL27="",BN27="",BO27=""),"",MAX(BH27+BJ27,BH27+BL27,BH27+BN27))</f>
        <v/>
      </c>
      <c r="BQ27" s="409" t="str">
        <f t="shared" ref="BQ27" si="70">IF(AND(BH27="",BJ27="",BL27="",BN27=""),"",IF(AND(BJ27="",BL27="",BN27=""),"加算無",IF(MAX(BH27+BJ27+BO27,BH27+BL27+BO27,BH27+BN27+BO27)=BH27+BJ27+BO27,"重度",IF(MAX(BH27+BJ27+BO27,BH27+BL27+BO27,BH27+BN27+BO27)=BH27+BL27+BO27,"外",IF(MAX(BH27+BJ27+BO27,BH27+BL27+BO27,BH27+BN27+BO27)=BH27+BN27+BO27,"内")))))</f>
        <v/>
      </c>
      <c r="BV27" s="93"/>
      <c r="BW27" s="80"/>
    </row>
    <row r="28" spans="1:75" s="5" customFormat="1" ht="17.649999999999999" customHeight="1" thickTop="1" thickBot="1">
      <c r="A28" s="12"/>
      <c r="B28" s="16"/>
      <c r="C28" s="288"/>
      <c r="D28" s="289"/>
      <c r="E28" s="292"/>
      <c r="F28" s="293"/>
      <c r="G28" s="296"/>
      <c r="H28" s="297"/>
      <c r="I28" s="299"/>
      <c r="J28" s="301"/>
      <c r="K28" s="297"/>
      <c r="L28" s="301"/>
      <c r="M28" s="297"/>
      <c r="N28" s="299"/>
      <c r="O28" s="417"/>
      <c r="P28" s="418"/>
      <c r="Q28" s="394"/>
      <c r="R28" s="395"/>
      <c r="S28" s="378"/>
      <c r="T28" s="379"/>
      <c r="U28" s="382"/>
      <c r="V28" s="383"/>
      <c r="W28" s="382"/>
      <c r="X28" s="383"/>
      <c r="Y28" s="382"/>
      <c r="Z28" s="398"/>
      <c r="AA28" s="402"/>
      <c r="AB28" s="403"/>
      <c r="AC28" s="404"/>
      <c r="AD28" s="127"/>
      <c r="AE28" s="430"/>
      <c r="AF28" s="432"/>
      <c r="AG28" s="387"/>
      <c r="AH28" s="388"/>
      <c r="AI28" s="388"/>
      <c r="AJ28" s="389"/>
      <c r="AK28" s="374"/>
      <c r="AL28" s="374"/>
      <c r="AM28" s="374"/>
      <c r="AN28" s="374"/>
      <c r="AO28" s="375"/>
      <c r="AP28" s="128"/>
      <c r="AQ28" s="129"/>
      <c r="AR28" s="128"/>
      <c r="AT28" s="390"/>
      <c r="AU28" s="391"/>
      <c r="AV28" s="391"/>
      <c r="AW28" s="421"/>
      <c r="AX28" s="420"/>
      <c r="AY28" s="420"/>
      <c r="AZ28" s="420"/>
      <c r="BA28" s="407"/>
      <c r="BB28" s="408"/>
      <c r="BF28" s="410"/>
      <c r="BG28" s="411"/>
      <c r="BH28" s="419"/>
      <c r="BI28" s="420"/>
      <c r="BJ28" s="420"/>
      <c r="BK28" s="420"/>
      <c r="BL28" s="420"/>
      <c r="BM28" s="407"/>
      <c r="BN28" s="407"/>
      <c r="BO28" s="408"/>
      <c r="BP28" s="409"/>
      <c r="BQ28" s="409"/>
      <c r="BV28" s="93"/>
      <c r="BW28" s="80"/>
    </row>
    <row r="29" spans="1:75" s="5" customFormat="1" ht="17.649999999999999" customHeight="1" thickTop="1" thickBot="1">
      <c r="A29" s="12"/>
      <c r="B29" s="16"/>
      <c r="C29" s="288"/>
      <c r="D29" s="289"/>
      <c r="E29" s="290" t="str">
        <f>IF(C29="","",TEXT(AT29,"aaa"))</f>
        <v/>
      </c>
      <c r="F29" s="291"/>
      <c r="G29" s="294"/>
      <c r="H29" s="295"/>
      <c r="I29" s="412" t="s">
        <v>122</v>
      </c>
      <c r="J29" s="413"/>
      <c r="K29" s="414"/>
      <c r="L29" s="413"/>
      <c r="M29" s="414"/>
      <c r="N29" s="412" t="s">
        <v>122</v>
      </c>
      <c r="O29" s="415"/>
      <c r="P29" s="416"/>
      <c r="Q29" s="392" t="str">
        <f>IF(G29="","",IF(AW29&lt;TIME(2,0,0),TIME(2,0,0),IF(MINUTE(AW29)&lt;30,TIME(HOUR(AW29),30,0),TIME(HOUR(AW29)+1,0,0))))</f>
        <v/>
      </c>
      <c r="R29" s="393"/>
      <c r="S29" s="376"/>
      <c r="T29" s="377"/>
      <c r="U29" s="380"/>
      <c r="V29" s="381"/>
      <c r="W29" s="380"/>
      <c r="X29" s="381"/>
      <c r="Y29" s="396"/>
      <c r="Z29" s="397"/>
      <c r="AA29" s="399"/>
      <c r="AB29" s="400"/>
      <c r="AC29" s="401"/>
      <c r="AD29" s="127"/>
      <c r="AE29" s="429">
        <v>9</v>
      </c>
      <c r="AF29" s="431" t="str">
        <f t="shared" ca="1" si="12"/>
        <v>水</v>
      </c>
      <c r="AG29" s="384" t="str">
        <f t="shared" ref="AG29" si="71">IF(BG29=0,"",IF(BG29&lt;TIME(2,0,0),TIME(2,0,0),IF(MINUTE(BG29)&lt;30,TIME(HOUR(BG29),30,0),TIME(HOUR(BG29)+1,0,0))))</f>
        <v/>
      </c>
      <c r="AH29" s="385"/>
      <c r="AI29" s="385"/>
      <c r="AJ29" s="386"/>
      <c r="AK29" s="372" t="str">
        <f t="shared" ref="AK29" si="72">IF(AND(BH29="",BJ29="",BL29="",BN29="",BO29=""),"",MAX(BH29+BJ29+BO29,BH29+BL29+BO29,BH29+BN29+BO29))</f>
        <v/>
      </c>
      <c r="AL29" s="372"/>
      <c r="AM29" s="372"/>
      <c r="AN29" s="372"/>
      <c r="AO29" s="373"/>
      <c r="AP29" s="128"/>
      <c r="AQ29" s="129"/>
      <c r="AR29" s="128"/>
      <c r="AT29" s="390" t="e">
        <f>DATE(請求書!$K$29,請求書!$Q$29,'実績記録 （２枚用）'!C29)</f>
        <v>#NUM!</v>
      </c>
      <c r="AU29" s="391">
        <f>TIME(G29,J29,0)</f>
        <v>0</v>
      </c>
      <c r="AV29" s="391">
        <f>TIME(L29,O29,0)</f>
        <v>0</v>
      </c>
      <c r="AW29" s="421">
        <f t="shared" ref="AW29" si="73">AV29-AU29</f>
        <v>0</v>
      </c>
      <c r="AX29" s="420" t="str">
        <f>IF($Q29=TIME(2,0,0),コード表!$B$3,IF($Q29=TIME(2,30,0),コード表!$B$4,IF($Q29=TIME(3,0,0),コード表!$B$5,IF($Q29=TIME(3,30,0),コード表!$B$6,IF($Q29=TIME(4,0,0),コード表!$B$7,IF($Q29=TIME(4,30,0),コード表!$B$8,IF($Q29=TIME(5,0,0),コード表!$B$9,IF($Q29=TIME(5,30,0),コード表!$B$10,IF($Q29=TIME(6,0,0),コード表!$B$11,IF($Q29=TIME(6,30,0),コード表!$B$12,IF($Q29=TIME(7,0,0),コード表!$B$13,IF($Q29=TIME(7,30,0),コード表!$B$14,IF($Q29=TIME(8,0,0),コード表!$B$15,IF($Q29=TIME(8,30,0),コード表!$B$16,IF($Q29=TIME(9,0,0),コード表!$B$17,IF($Q29=TIME(9,30,0),コード表!$B$18,IF($Q29=TIME(10,0,0),コード表!$B$19,IF($Q29=TIME(10,30,0),コード表!$B$20,IF($Q29=TIME(11,0,0),コード表!$B$21,IF($Q29=TIME(11,30,0),コード表!$B$22,IF($Q29=TIME(12,0,0),コード表!$B$23,IF($Q29=TIME(12,30,0),コード表!$B$24,IF($Q29=TIME(13,0,0),コード表!$B$25,IF($Q29=TIME(13,30,0),コード表!$B$26,IF($Q29=TIME(14,0,0),コード表!$B$27,IF($Q29=TIME(14,30,0),コード表!$B$28,IF($Q29=TIME(15,0,0),コード表!$B$29,IF($Q29=TIME(15,30,0),コード表!$B$30,IF($Q29=TIME(16,0,0),コード表!$B$31,IF($Q29=TIME(16,30,0),コード表!$B$32,IF($Q29=TIME(17,0,0),コード表!$B$33,IF($Q29=TIME(17,30,0),コード表!$B$34,IF($Q29=TIME(18,0,0),コード表!$B$35,"")))))))))))))))))))))))))))))))))</f>
        <v/>
      </c>
      <c r="AY29" s="420" t="str">
        <f>IF(S29="","",IF($Q29=TIME(2,0,0),コード表!$B$36,IF($Q29=TIME(2,30,0),コード表!$B$37,IF($Q29=TIME(3,0,0),コード表!$B$38,IF($Q29=TIME(3,30,0),コード表!$B$39,IF($Q29=TIME(4,0,0),コード表!$B$40,IF($Q29=TIME(4,30,0),コード表!$B$41,IF($Q29=TIME(5,0,0),コード表!$B$42,IF($Q29=TIME(5,30,0),コード表!$B$43,IF($Q29=TIME(6,0,0),コード表!$B$44,IF($Q29=TIME(6,30,0),コード表!$B$45,IF($Q29=TIME(7,0,0),コード表!$B$46,IF($Q29=TIME(7,30,0),コード表!$B$47,IF($Q29=TIME(8,0,0),コード表!$B$48,IF($Q29=TIME(8,30,0),コード表!$B$49,IF($Q29=TIME(9,0,0),コード表!$B$50,IF($Q29=TIME(9,30,0),コード表!$B$51,IF($Q29=TIME(10,0,0),コード表!$B$52,IF($Q29=TIME(10,30,0),コード表!$B$53,IF($Q29=TIME(11,0,0),コード表!$B$54,IF($Q29=TIME(11,30,0),コード表!$B$55,IF($Q29=TIME(12,0,0),コード表!$B$56,IF($Q29=TIME(12,30,0),コード表!$B$57,IF($Q29=TIME(13,0,0),コード表!$B$58,IF($Q29=TIME(13,30,0),コード表!$B$59,IF($Q29=TIME(14,0,0),コード表!$B$60,IF($Q29=TIME(14,30,0),コード表!$B$61,IF($Q29=TIME(15,0,0),コード表!$B$62,IF($Q29=TIME(15,30,0),コード表!$B$63,IF($Q29=TIME(16,0,0),コード表!$B$64,IF($Q29=TIME(16,30,0),コード表!$B$65,IF($Q29=TIME(17,0,0),コード表!$B$66,IF($Q29=TIME(17,30,0),コード表!$B$67,IF($Q29=TIME(18,0,0),コード表!$B$68))))))))))))))))))))))))))))))))))</f>
        <v/>
      </c>
      <c r="AZ29" s="420" t="str">
        <f>IF(U29="","",IF($Q29=TIME(2,0,0),コード表!$B$69,IF($Q29=TIME(2,30,0),コード表!$B$70,IF($Q29=TIME(3,0,0),コード表!$B$71,IF($Q29=TIME(3,30,0),コード表!$B$72,IF($Q29=TIME(4,0,0),コード表!$B$73,IF($Q29=TIME(4,30,0),コード表!$B$74,IF($Q29=TIME(5,0,0),コード表!$B$75,IF($Q29=TIME(5,30,0),コード表!$B$76,IF($Q29=TIME(6,0,0),コード表!$B$77,IF($Q29=TIME(6,30,0),コード表!$B$78,IF($Q29=TIME(7,0,0),コード表!$B$79,IF($Q29=TIME(7,30,0),コード表!$B$80,IF($Q29=TIME(8,0,0),コード表!$B$81,IF($Q29=TIME(8,30,0),コード表!$B$82,IF($Q29=TIME(9,0,0),コード表!$B$83,IF($Q29=TIME(9,30,0),コード表!$B$84,IF($Q29=TIME(10,0,0),コード表!$B$85,IF($Q29=TIME(10,30,0),コード表!$B$86,IF($Q29=TIME(11,0,0),コード表!$B$87,IF($Q29=TIME(11,30,0),コード表!$B$88,IF($Q29=TIME(12,0,0),コード表!$B$89,IF($Q29=TIME(12,30,0),コード表!$B$90,IF($Q29=TIME(13,0,0),コード表!$B$91,IF($Q29=TIME(13,30,0),コード表!$B$92,IF($Q29=TIME(14,0,0),コード表!$B$93,IF($Q29=TIME(14,30,0),コード表!$B$94,IF($Q29=TIME(15,0,0),コード表!$B$95,IF($Q29=TIME(15,30,0),コード表!$B$96,IF($Q29=TIME(16,0,0),コード表!$B$97,IF($Q29=TIME(16,30,0),コード表!$B$98,IF($Q29=TIME(17,0,0),コード表!$B$99,IF($Q29=TIME(17,30,0),コード表!$B$100,IF($Q29=TIME(18,0,0),コード表!$B$101))))))))))))))))))))))))))))))))))</f>
        <v/>
      </c>
      <c r="BA29" s="407" t="str">
        <f>IF(W29="","",IF($Q29=TIME(2,0,0),コード表!$B$102,IF($Q29=TIME(2,30,0),コード表!$B$103,IF($Q29=TIME(3,0,0),コード表!$B$104,IF($Q29=TIME(3,30,0),コード表!$B$105,IF($Q29=TIME(4,0,0),コード表!$B$106,IF($Q29=TIME(4,30,0),コード表!$B$107,IF($Q29=TIME(5,0,0),コード表!$B$108,IF($Q29=TIME(5,30,0),コード表!$B$109,IF($Q29=TIME(6,0,0),コード表!$B$110,IF($Q29=TIME(6,30,0),コード表!$B$111,IF($Q29=TIME(7,0,0),コード表!$B$112,IF($Q29=TIME(7,30,0),コード表!$B$113,IF($Q29=TIME(8,0,0),コード表!$B$114,IF($Q29=TIME(8,30,0),コード表!$B$115,IF($Q29=TIME(9,0,0),コード表!$B$116,IF($Q29=TIME(9,30,0),コード表!$B$117,IF($Q29=TIME(10,0,0),コード表!$B$118,IF($Q29=TIME(10,30,0),コード表!$B$119,IF($Q29=TIME(11,0,0),コード表!$B$120,IF($Q29=TIME(11,30,0),コード表!$B$121,IF($Q29=TIME(12,0,0),コード表!$B$122,IF($Q29=TIME(12,30,0),コード表!$B$123,IF($Q29=TIME(13,0,0),コード表!$B$124,IF($Q29=TIME(13,30,0),コード表!$B$125,IF($Q29=TIME(14,0,0),コード表!$B$126,IF($Q29=TIME(14,30,0),コード表!$B$127,IF($Q29=TIME(15,0,0),コード表!$B$128,IF($Q29=TIME(15,30,0),コード表!$B$129,IF($Q29=TIME(16,0,0),コード表!$B$130,IF($Q29=TIME(16,30,0),コード表!$B$131,IF($Q29=TIME(17,0,0),コード表!$B$132,IF($Q29=TIME(17,30,0),コード表!$B$133,IF($Q29=TIME(18,0,0),コード表!$B$134))))))))))))))))))))))))))))))))))</f>
        <v/>
      </c>
      <c r="BB29" s="408" t="str">
        <f>IF(Y29="","",Y29*コード表!$B$135)</f>
        <v/>
      </c>
      <c r="BF29" s="410">
        <f>DATE(請求書!$K$29,請求書!$Q$29,'実績記録 （２枚用）'!AE29)</f>
        <v>45847</v>
      </c>
      <c r="BG29" s="411">
        <f t="shared" si="45"/>
        <v>0</v>
      </c>
      <c r="BH29" s="419" t="str">
        <f>IF($AG29=TIME(2,0,0),コード表!$B$3,IF($AG29=TIME(2,30,0),コード表!$B$4,IF($AG29=TIME(3,0,0),コード表!$B$5,IF($AG29=TIME(3,30,0),コード表!$B$6,IF($AG29=TIME(4,0,0),コード表!$B$7,IF($AG29=TIME(4,30,0),コード表!$B$8,IF($AG29=TIME(5,0,0),コード表!$B$9,IF($AG29=TIME(5,30,0),コード表!$B$10,IF($AG29=TIME(6,0,0),コード表!$B$11,IF($AG29=TIME(6,30,0),コード表!$B$12,IF($AG29=TIME(7,0,0),コード表!$B$13,IF($AG29=TIME(7,30,0),コード表!$B$14,IF($AG29=TIME(8,0,0),コード表!$B$15,IF($AG29=TIME(8,30,0),コード表!$B$16,IF($AG29=TIME(9,0,0),コード表!$B$17,IF($AG29=TIME(9,30,0),コード表!$B$18,IF($AG29=TIME(10,0,0),コード表!$B$19,IF($AG29=TIME(10,30,0),コード表!$B$20,IF($AG29=TIME(11,0,0),コード表!$B$21,IF($AG29=TIME(11,30,0),コード表!$B$22,IF($AG29=TIME(12,0,0),コード表!$B$23,IF($AG29=TIME(12,30,0),コード表!$B$24,IF($AG29=TIME(13,0,0),コード表!$B$25,IF($AG29=TIME(13,30,0),コード表!$B$26,IF($AG29=TIME(14,0,0),コード表!$B$27,IF($AG29=TIME(14,30,0),コード表!$B$28,IF($AG29=TIME(15,0,0),コード表!$B$29,IF($AG29=TIME(15,30,0),コード表!$B$30,IF($AG29=TIME(16,0,0),コード表!$B$31,IF($AG29=TIME(16,30,0),コード表!$B$32,IF($AG29=TIME(17,0,0),コード表!$B$33,IF($AG29=TIME(17,30,0),コード表!$B$34,IF($AG29=TIME(18,0,0),コード表!$B$35,"")))))))))))))))))))))))))))))))))</f>
        <v/>
      </c>
      <c r="BI29" s="420" t="str">
        <f t="shared" ref="BI29:BI69" si="74">IF(SUMIFS($AY$13:$AY$74,$AT$13:$AT$74,BF29)&gt;0,"〇","")</f>
        <v/>
      </c>
      <c r="BJ29" s="420" t="str">
        <f>IF(BI29="","",IF($AG29=TIME(2,0,0),コード表!$B$36,IF($AG29=TIME(2,30,0),コード表!$B$37,IF($AG29=TIME(3,0,0),コード表!$B$38,IF($AG29=TIME(3,30,0),コード表!$B$39,IF($AG29=TIME(4,0,0),コード表!$B$40,IF($AG29=TIME(4,30,0),コード表!$B$41,IF($AG29=TIME(5,0,0),コード表!$B$42,IF($AG29=TIME(5,30,0),コード表!$B$43,IF($AG29=TIME(6,0,0),コード表!$B$44,IF($AG29=TIME(6,30,0),コード表!$B$45,IF($AG29=TIME(7,0,0),コード表!$B$46,IF($AG29=TIME(7,30,0),コード表!$B$47,IF($AG29=TIME(8,0,0),コード表!$B$48,IF($AG29=TIME(8,30,0),コード表!$B$49,IF($AG29=TIME(9,0,0),コード表!$B$50,IF($AG29=TIME(9,30,0),コード表!$B$51,IF($AG29=TIME(10,0,0),コード表!$B$52,IF($AG29=TIME(10,30,0),コード表!$B$53,IF($AG29=TIME(11,0,0),コード表!$B$54,IF($AG29=TIME(11,30,0),コード表!$B$55,IF($AG29=TIME(12,0,0),コード表!$B$56,IF($AG29=TIME(12,30,0),コード表!$B$57,IF($AG29=TIME(13,0,0),コード表!$B$58,IF($AG29=TIME(13,30,0),コード表!$B$59,IF($AG29=TIME(14,0,0),コード表!$B$60,IF($AG29=TIME(14,30,0),コード表!$B$61,IF($AG29=TIME(15,0,0),コード表!$B$62,IF($AG29=TIME(15,30,0),コード表!$B$63,IF($AG29=TIME(16,0,0),コード表!$B$64,IF($AG29=TIME(16,30,0),コード表!$B$65,IF($AG29=TIME(17,0,0),コード表!$B$66,IF($AG29=TIME(17,30,0),コード表!$B$67,IF($AG29=TIME(18,0,0),コード表!$B$68))))))))))))))))))))))))))))))))))</f>
        <v/>
      </c>
      <c r="BK29" s="420" t="str">
        <f t="shared" ref="BK29" si="75">IF(SUMIFS($AZ$13:$AZ$74,$AT$13:$AT$74,BF29)&gt;0,"〇","")</f>
        <v/>
      </c>
      <c r="BL29" s="420" t="str">
        <f>IF(BK29="","",IF($AG29=TIME(2,0,0),コード表!$B$69,IF($AG29=TIME(2,30,0),コード表!$B$70,IF($AG29=TIME(3,0,0),コード表!$B$71,IF($AG29=TIME(3,30,0),コード表!$B$72,IF($AG29=TIME(4,0,0),コード表!$B$73,IF($AG29=TIME(4,30,0),コード表!$B$74,IF($AG29=TIME(5,0,0),コード表!$B$75,IF($AG29=TIME(5,30,0),コード表!$B$76,IF($AG29=TIME(6,0,0),コード表!$B$77,IF($AG29=TIME(6,30,0),コード表!$B$78,IF($AG29=TIME(7,0,0),コード表!$B$79,IF($AG29=TIME(7,30,0),コード表!$B$80,IF($AG29=TIME(8,0,0),コード表!$B$81,IF($AG29=TIME(8,30,0),コード表!$B$82,IF($AG29=TIME(9,0,0),コード表!$B$83,IF($AG29=TIME(9,30,0),コード表!$B$84,IF($AG29=TIME(10,0,0),コード表!$B$85,IF($AG29=TIME(10,30,0),コード表!$B$86,IF($AG29=TIME(11,0,0),コード表!$B$87,IF($AG29=TIME(11,30,0),コード表!$B$88,IF($AG29=TIME(12,0,0),コード表!$B$89,IF($AG29=TIME(12,30,0),コード表!$B$90,IF($AG29=TIME(13,0,0),コード表!$B$91,IF($AG29=TIME(13,30,0),コード表!$B$92,IF($AG29=TIME(14,0,0),コード表!$B$93,IF($AG29=TIME(14,30,0),コード表!$B$94,IF($AG29=TIME(15,0,0),コード表!$B$95,IF($AG29=TIME(15,30,0),コード表!$B$96,IF($AG29=TIME(16,0,0),コード表!$B$97,IF($AG29=TIME(16,30,0),コード表!$B$98,IF($AG29=TIME(17,0,0),コード表!$B$99,IF($AG29=TIME(17,30,0),コード表!$B$100,IF($AG29=TIME(18,0,0),コード表!$B$101))))))))))))))))))))))))))))))))))</f>
        <v/>
      </c>
      <c r="BM29" s="407" t="str">
        <f t="shared" ref="BM29" si="76">IF(SUMIFS($BA$13:$BA$74,$AT$13:$AT$74,BF29)&gt;0,"〇","")</f>
        <v/>
      </c>
      <c r="BN29" s="407" t="str">
        <f>IF(BM29="","",IF($AG29=TIME(2,0,0),コード表!$B$102,IF($AG29=TIME(2,30,0),コード表!$B$103,IF($AG29=TIME(3,0,0),コード表!$B$104,IF($AG29=TIME(3,30,0),コード表!$B$105,IF($AG29=TIME(4,0,0),コード表!$B$106,IF($AG29=TIME(4,30,0),コード表!$B$107,IF($AG29=TIME(5,0,0),コード表!$B$108,IF($AG29=TIME(5,30,0),コード表!$B$109,IF($AG29=TIME(6,0,0),コード表!$B$110,IF($AG29=TIME(6,30,0),コード表!$B$111,IF($AG29=TIME(7,0,0),コード表!$B$112,IF($AG29=TIME(7,30,0),コード表!$B$113,IF($AG29=TIME(8,0,0),コード表!$B$114,IF($AG29=TIME(8,30,0),コード表!$B$115,IF($AG29=TIME(9,0,0),コード表!$B$116,IF($AG29=TIME(9,30,0),コード表!$B$117,IF($AG29=TIME(10,0,0),コード表!$B$118,IF($AG29=TIME(10,30,0),コード表!$B$119,IF($AG29=TIME(11,0,0),コード表!$B$120,IF($AG29=TIME(11,30,0),コード表!$B$121,IF($AG29=TIME(12,0,0),コード表!$B$122,IF($AG29=TIME(12,30,0),コード表!$B$123,IF($AG29=TIME(13,0,0),コード表!$B$124,IF($AG29=TIME(13,30,0),コード表!$B$125,IF($AG29=TIME(14,0,0),コード表!$B$126,IF($AG29=TIME(14,30,0),コード表!$B$127,IF($AG29=TIME(15,0,0),コード表!$B$128,IF($AG29=TIME(15,30,0),コード表!$B$129,IF($AG29=TIME(16,0,0),コード表!$B$130,IF($AG29=TIME(16,30,0),コード表!$B$131,IF($AG29=TIME(17,0,0),コード表!$B$132,IF($AG29=TIME(17,30,0),コード表!$B$133,IF($AG29=TIME(18,0,0),コード表!$B$134))))))))))))))))))))))))))))))))))</f>
        <v/>
      </c>
      <c r="BO29" s="408" t="str">
        <f t="shared" ref="BO29" si="77">IF(SUMIF($AT$13:$AT$74,BF29,$BB$13:$BB$74)=0,"",SUMIF($AT$13:$AT$74,BF29,$BB$13:$BB$74))</f>
        <v/>
      </c>
      <c r="BP29" s="409" t="str">
        <f t="shared" ref="BP29" si="78">IF(AND(BH29="",BJ29="",BL29="",BN29="",BO29=""),"",MAX(BH29+BJ29,BH29+BL29,BH29+BN29))</f>
        <v/>
      </c>
      <c r="BQ29" s="409" t="str">
        <f t="shared" ref="BQ29" si="79">IF(AND(BH29="",BJ29="",BL29="",BN29=""),"",IF(AND(BJ29="",BL29="",BN29=""),"加算無",IF(MAX(BH29+BJ29+BO29,BH29+BL29+BO29,BH29+BN29+BO29)=BH29+BJ29+BO29,"重度",IF(MAX(BH29+BJ29+BO29,BH29+BL29+BO29,BH29+BN29+BO29)=BH29+BL29+BO29,"外",IF(MAX(BH29+BJ29+BO29,BH29+BL29+BO29,BH29+BN29+BO29)=BH29+BN29+BO29,"内")))))</f>
        <v/>
      </c>
      <c r="BV29" s="93"/>
      <c r="BW29" s="80"/>
    </row>
    <row r="30" spans="1:75" s="5" customFormat="1" ht="17.649999999999999" customHeight="1" thickTop="1" thickBot="1">
      <c r="A30" s="12"/>
      <c r="B30" s="16"/>
      <c r="C30" s="288"/>
      <c r="D30" s="289"/>
      <c r="E30" s="292"/>
      <c r="F30" s="293"/>
      <c r="G30" s="296"/>
      <c r="H30" s="297"/>
      <c r="I30" s="299"/>
      <c r="J30" s="301"/>
      <c r="K30" s="297"/>
      <c r="L30" s="301"/>
      <c r="M30" s="297"/>
      <c r="N30" s="299"/>
      <c r="O30" s="417"/>
      <c r="P30" s="418"/>
      <c r="Q30" s="394"/>
      <c r="R30" s="395"/>
      <c r="S30" s="378"/>
      <c r="T30" s="379"/>
      <c r="U30" s="382"/>
      <c r="V30" s="383"/>
      <c r="W30" s="382"/>
      <c r="X30" s="383"/>
      <c r="Y30" s="382"/>
      <c r="Z30" s="398"/>
      <c r="AA30" s="402"/>
      <c r="AB30" s="403"/>
      <c r="AC30" s="404"/>
      <c r="AD30" s="127"/>
      <c r="AE30" s="430"/>
      <c r="AF30" s="432"/>
      <c r="AG30" s="387"/>
      <c r="AH30" s="388"/>
      <c r="AI30" s="388"/>
      <c r="AJ30" s="389"/>
      <c r="AK30" s="374"/>
      <c r="AL30" s="374"/>
      <c r="AM30" s="374"/>
      <c r="AN30" s="374"/>
      <c r="AO30" s="375"/>
      <c r="AP30" s="128"/>
      <c r="AQ30" s="129"/>
      <c r="AR30" s="128"/>
      <c r="AT30" s="390"/>
      <c r="AU30" s="391"/>
      <c r="AV30" s="391"/>
      <c r="AW30" s="421"/>
      <c r="AX30" s="420"/>
      <c r="AY30" s="420"/>
      <c r="AZ30" s="420"/>
      <c r="BA30" s="407"/>
      <c r="BB30" s="408"/>
      <c r="BF30" s="410"/>
      <c r="BG30" s="411"/>
      <c r="BH30" s="419"/>
      <c r="BI30" s="420"/>
      <c r="BJ30" s="420"/>
      <c r="BK30" s="420"/>
      <c r="BL30" s="420"/>
      <c r="BM30" s="407"/>
      <c r="BN30" s="407"/>
      <c r="BO30" s="408"/>
      <c r="BP30" s="409"/>
      <c r="BQ30" s="409"/>
      <c r="BV30" s="93"/>
      <c r="BW30" s="80"/>
    </row>
    <row r="31" spans="1:75" s="5" customFormat="1" ht="17.649999999999999" customHeight="1" thickTop="1" thickBot="1">
      <c r="A31" s="12"/>
      <c r="B31" s="16"/>
      <c r="C31" s="288"/>
      <c r="D31" s="289"/>
      <c r="E31" s="290" t="str">
        <f>IF(C31="","",TEXT(AT31,"aaa"))</f>
        <v/>
      </c>
      <c r="F31" s="291"/>
      <c r="G31" s="294"/>
      <c r="H31" s="295"/>
      <c r="I31" s="412" t="s">
        <v>122</v>
      </c>
      <c r="J31" s="413"/>
      <c r="K31" s="414"/>
      <c r="L31" s="413"/>
      <c r="M31" s="414"/>
      <c r="N31" s="412" t="s">
        <v>122</v>
      </c>
      <c r="O31" s="415"/>
      <c r="P31" s="416"/>
      <c r="Q31" s="392" t="str">
        <f>IF(G31="","",IF(AW31&lt;TIME(2,0,0),TIME(2,0,0),IF(MINUTE(AW31)&lt;30,TIME(HOUR(AW31),30,0),TIME(HOUR(AW31)+1,0,0))))</f>
        <v/>
      </c>
      <c r="R31" s="393"/>
      <c r="S31" s="376"/>
      <c r="T31" s="377"/>
      <c r="U31" s="380"/>
      <c r="V31" s="381"/>
      <c r="W31" s="380"/>
      <c r="X31" s="381"/>
      <c r="Y31" s="396"/>
      <c r="Z31" s="397"/>
      <c r="AA31" s="399"/>
      <c r="AB31" s="400"/>
      <c r="AC31" s="401"/>
      <c r="AD31" s="127"/>
      <c r="AE31" s="429">
        <v>10</v>
      </c>
      <c r="AF31" s="431" t="str">
        <f t="shared" ca="1" si="12"/>
        <v>木</v>
      </c>
      <c r="AG31" s="384" t="str">
        <f t="shared" ref="AG31" si="80">IF(BG31=0,"",IF(BG31&lt;TIME(2,0,0),TIME(2,0,0),IF(MINUTE(BG31)&lt;30,TIME(HOUR(BG31),30,0),TIME(HOUR(BG31)+1,0,0))))</f>
        <v/>
      </c>
      <c r="AH31" s="385"/>
      <c r="AI31" s="385"/>
      <c r="AJ31" s="386"/>
      <c r="AK31" s="372" t="str">
        <f t="shared" ref="AK31" si="81">IF(AND(BH31="",BJ31="",BL31="",BN31="",BO31=""),"",MAX(BH31+BJ31+BO31,BH31+BL31+BO31,BH31+BN31+BO31))</f>
        <v/>
      </c>
      <c r="AL31" s="372"/>
      <c r="AM31" s="372"/>
      <c r="AN31" s="372"/>
      <c r="AO31" s="373"/>
      <c r="AP31" s="128"/>
      <c r="AQ31" s="129"/>
      <c r="AR31" s="128"/>
      <c r="AT31" s="390" t="e">
        <f>DATE(請求書!$K$29,請求書!$Q$29,'実績記録 （２枚用）'!C31)</f>
        <v>#NUM!</v>
      </c>
      <c r="AU31" s="391">
        <f>TIME(G31,J31,0)</f>
        <v>0</v>
      </c>
      <c r="AV31" s="391">
        <f>TIME(L31,O31,0)</f>
        <v>0</v>
      </c>
      <c r="AW31" s="421">
        <f t="shared" ref="AW31" si="82">AV31-AU31</f>
        <v>0</v>
      </c>
      <c r="AX31" s="420" t="str">
        <f>IF($Q31=TIME(2,0,0),コード表!$B$3,IF($Q31=TIME(2,30,0),コード表!$B$4,IF($Q31=TIME(3,0,0),コード表!$B$5,IF($Q31=TIME(3,30,0),コード表!$B$6,IF($Q31=TIME(4,0,0),コード表!$B$7,IF($Q31=TIME(4,30,0),コード表!$B$8,IF($Q31=TIME(5,0,0),コード表!$B$9,IF($Q31=TIME(5,30,0),コード表!$B$10,IF($Q31=TIME(6,0,0),コード表!$B$11,IF($Q31=TIME(6,30,0),コード表!$B$12,IF($Q31=TIME(7,0,0),コード表!$B$13,IF($Q31=TIME(7,30,0),コード表!$B$14,IF($Q31=TIME(8,0,0),コード表!$B$15,IF($Q31=TIME(8,30,0),コード表!$B$16,IF($Q31=TIME(9,0,0),コード表!$B$17,IF($Q31=TIME(9,30,0),コード表!$B$18,IF($Q31=TIME(10,0,0),コード表!$B$19,IF($Q31=TIME(10,30,0),コード表!$B$20,IF($Q31=TIME(11,0,0),コード表!$B$21,IF($Q31=TIME(11,30,0),コード表!$B$22,IF($Q31=TIME(12,0,0),コード表!$B$23,IF($Q31=TIME(12,30,0),コード表!$B$24,IF($Q31=TIME(13,0,0),コード表!$B$25,IF($Q31=TIME(13,30,0),コード表!$B$26,IF($Q31=TIME(14,0,0),コード表!$B$27,IF($Q31=TIME(14,30,0),コード表!$B$28,IF($Q31=TIME(15,0,0),コード表!$B$29,IF($Q31=TIME(15,30,0),コード表!$B$30,IF($Q31=TIME(16,0,0),コード表!$B$31,IF($Q31=TIME(16,30,0),コード表!$B$32,IF($Q31=TIME(17,0,0),コード表!$B$33,IF($Q31=TIME(17,30,0),コード表!$B$34,IF($Q31=TIME(18,0,0),コード表!$B$35,"")))))))))))))))))))))))))))))))))</f>
        <v/>
      </c>
      <c r="AY31" s="420" t="str">
        <f>IF(S31="","",IF($Q31=TIME(2,0,0),コード表!$B$36,IF($Q31=TIME(2,30,0),コード表!$B$37,IF($Q31=TIME(3,0,0),コード表!$B$38,IF($Q31=TIME(3,30,0),コード表!$B$39,IF($Q31=TIME(4,0,0),コード表!$B$40,IF($Q31=TIME(4,30,0),コード表!$B$41,IF($Q31=TIME(5,0,0),コード表!$B$42,IF($Q31=TIME(5,30,0),コード表!$B$43,IF($Q31=TIME(6,0,0),コード表!$B$44,IF($Q31=TIME(6,30,0),コード表!$B$45,IF($Q31=TIME(7,0,0),コード表!$B$46,IF($Q31=TIME(7,30,0),コード表!$B$47,IF($Q31=TIME(8,0,0),コード表!$B$48,IF($Q31=TIME(8,30,0),コード表!$B$49,IF($Q31=TIME(9,0,0),コード表!$B$50,IF($Q31=TIME(9,30,0),コード表!$B$51,IF($Q31=TIME(10,0,0),コード表!$B$52,IF($Q31=TIME(10,30,0),コード表!$B$53,IF($Q31=TIME(11,0,0),コード表!$B$54,IF($Q31=TIME(11,30,0),コード表!$B$55,IF($Q31=TIME(12,0,0),コード表!$B$56,IF($Q31=TIME(12,30,0),コード表!$B$57,IF($Q31=TIME(13,0,0),コード表!$B$58,IF($Q31=TIME(13,30,0),コード表!$B$59,IF($Q31=TIME(14,0,0),コード表!$B$60,IF($Q31=TIME(14,30,0),コード表!$B$61,IF($Q31=TIME(15,0,0),コード表!$B$62,IF($Q31=TIME(15,30,0),コード表!$B$63,IF($Q31=TIME(16,0,0),コード表!$B$64,IF($Q31=TIME(16,30,0),コード表!$B$65,IF($Q31=TIME(17,0,0),コード表!$B$66,IF($Q31=TIME(17,30,0),コード表!$B$67,IF($Q31=TIME(18,0,0),コード表!$B$68))))))))))))))))))))))))))))))))))</f>
        <v/>
      </c>
      <c r="AZ31" s="420" t="str">
        <f>IF(U31="","",IF($Q31=TIME(2,0,0),コード表!$B$69,IF($Q31=TIME(2,30,0),コード表!$B$70,IF($Q31=TIME(3,0,0),コード表!$B$71,IF($Q31=TIME(3,30,0),コード表!$B$72,IF($Q31=TIME(4,0,0),コード表!$B$73,IF($Q31=TIME(4,30,0),コード表!$B$74,IF($Q31=TIME(5,0,0),コード表!$B$75,IF($Q31=TIME(5,30,0),コード表!$B$76,IF($Q31=TIME(6,0,0),コード表!$B$77,IF($Q31=TIME(6,30,0),コード表!$B$78,IF($Q31=TIME(7,0,0),コード表!$B$79,IF($Q31=TIME(7,30,0),コード表!$B$80,IF($Q31=TIME(8,0,0),コード表!$B$81,IF($Q31=TIME(8,30,0),コード表!$B$82,IF($Q31=TIME(9,0,0),コード表!$B$83,IF($Q31=TIME(9,30,0),コード表!$B$84,IF($Q31=TIME(10,0,0),コード表!$B$85,IF($Q31=TIME(10,30,0),コード表!$B$86,IF($Q31=TIME(11,0,0),コード表!$B$87,IF($Q31=TIME(11,30,0),コード表!$B$88,IF($Q31=TIME(12,0,0),コード表!$B$89,IF($Q31=TIME(12,30,0),コード表!$B$90,IF($Q31=TIME(13,0,0),コード表!$B$91,IF($Q31=TIME(13,30,0),コード表!$B$92,IF($Q31=TIME(14,0,0),コード表!$B$93,IF($Q31=TIME(14,30,0),コード表!$B$94,IF($Q31=TIME(15,0,0),コード表!$B$95,IF($Q31=TIME(15,30,0),コード表!$B$96,IF($Q31=TIME(16,0,0),コード表!$B$97,IF($Q31=TIME(16,30,0),コード表!$B$98,IF($Q31=TIME(17,0,0),コード表!$B$99,IF($Q31=TIME(17,30,0),コード表!$B$100,IF($Q31=TIME(18,0,0),コード表!$B$101))))))))))))))))))))))))))))))))))</f>
        <v/>
      </c>
      <c r="BA31" s="407" t="str">
        <f>IF(W31="","",IF($Q31=TIME(2,0,0),コード表!$B$102,IF($Q31=TIME(2,30,0),コード表!$B$103,IF($Q31=TIME(3,0,0),コード表!$B$104,IF($Q31=TIME(3,30,0),コード表!$B$105,IF($Q31=TIME(4,0,0),コード表!$B$106,IF($Q31=TIME(4,30,0),コード表!$B$107,IF($Q31=TIME(5,0,0),コード表!$B$108,IF($Q31=TIME(5,30,0),コード表!$B$109,IF($Q31=TIME(6,0,0),コード表!$B$110,IF($Q31=TIME(6,30,0),コード表!$B$111,IF($Q31=TIME(7,0,0),コード表!$B$112,IF($Q31=TIME(7,30,0),コード表!$B$113,IF($Q31=TIME(8,0,0),コード表!$B$114,IF($Q31=TIME(8,30,0),コード表!$B$115,IF($Q31=TIME(9,0,0),コード表!$B$116,IF($Q31=TIME(9,30,0),コード表!$B$117,IF($Q31=TIME(10,0,0),コード表!$B$118,IF($Q31=TIME(10,30,0),コード表!$B$119,IF($Q31=TIME(11,0,0),コード表!$B$120,IF($Q31=TIME(11,30,0),コード表!$B$121,IF($Q31=TIME(12,0,0),コード表!$B$122,IF($Q31=TIME(12,30,0),コード表!$B$123,IF($Q31=TIME(13,0,0),コード表!$B$124,IF($Q31=TIME(13,30,0),コード表!$B$125,IF($Q31=TIME(14,0,0),コード表!$B$126,IF($Q31=TIME(14,30,0),コード表!$B$127,IF($Q31=TIME(15,0,0),コード表!$B$128,IF($Q31=TIME(15,30,0),コード表!$B$129,IF($Q31=TIME(16,0,0),コード表!$B$130,IF($Q31=TIME(16,30,0),コード表!$B$131,IF($Q31=TIME(17,0,0),コード表!$B$132,IF($Q31=TIME(17,30,0),コード表!$B$133,IF($Q31=TIME(18,0,0),コード表!$B$134))))))))))))))))))))))))))))))))))</f>
        <v/>
      </c>
      <c r="BB31" s="408" t="str">
        <f>IF(Y31="","",Y31*コード表!$B$135)</f>
        <v/>
      </c>
      <c r="BF31" s="410">
        <f>DATE(請求書!$K$29,請求書!$Q$29,'実績記録 （２枚用）'!AE31)</f>
        <v>45848</v>
      </c>
      <c r="BG31" s="411">
        <f t="shared" ref="BG31" si="83">SUMIF($AT$13:$AT$74,BF31,$AW$13:$AW$74)</f>
        <v>0</v>
      </c>
      <c r="BH31" s="419" t="str">
        <f>IF($AG31=TIME(2,0,0),コード表!$B$3,IF($AG31=TIME(2,30,0),コード表!$B$4,IF($AG31=TIME(3,0,0),コード表!$B$5,IF($AG31=TIME(3,30,0),コード表!$B$6,IF($AG31=TIME(4,0,0),コード表!$B$7,IF($AG31=TIME(4,30,0),コード表!$B$8,IF($AG31=TIME(5,0,0),コード表!$B$9,IF($AG31=TIME(5,30,0),コード表!$B$10,IF($AG31=TIME(6,0,0),コード表!$B$11,IF($AG31=TIME(6,30,0),コード表!$B$12,IF($AG31=TIME(7,0,0),コード表!$B$13,IF($AG31=TIME(7,30,0),コード表!$B$14,IF($AG31=TIME(8,0,0),コード表!$B$15,IF($AG31=TIME(8,30,0),コード表!$B$16,IF($AG31=TIME(9,0,0),コード表!$B$17,IF($AG31=TIME(9,30,0),コード表!$B$18,IF($AG31=TIME(10,0,0),コード表!$B$19,IF($AG31=TIME(10,30,0),コード表!$B$20,IF($AG31=TIME(11,0,0),コード表!$B$21,IF($AG31=TIME(11,30,0),コード表!$B$22,IF($AG31=TIME(12,0,0),コード表!$B$23,IF($AG31=TIME(12,30,0),コード表!$B$24,IF($AG31=TIME(13,0,0),コード表!$B$25,IF($AG31=TIME(13,30,0),コード表!$B$26,IF($AG31=TIME(14,0,0),コード表!$B$27,IF($AG31=TIME(14,30,0),コード表!$B$28,IF($AG31=TIME(15,0,0),コード表!$B$29,IF($AG31=TIME(15,30,0),コード表!$B$30,IF($AG31=TIME(16,0,0),コード表!$B$31,IF($AG31=TIME(16,30,0),コード表!$B$32,IF($AG31=TIME(17,0,0),コード表!$B$33,IF($AG31=TIME(17,30,0),コード表!$B$34,IF($AG31=TIME(18,0,0),コード表!$B$35,"")))))))))))))))))))))))))))))))))</f>
        <v/>
      </c>
      <c r="BI31" s="420" t="str">
        <f t="shared" si="36"/>
        <v/>
      </c>
      <c r="BJ31" s="420" t="str">
        <f>IF(BI31="","",IF($AG31=TIME(2,0,0),コード表!$B$36,IF($AG31=TIME(2,30,0),コード表!$B$37,IF($AG31=TIME(3,0,0),コード表!$B$38,IF($AG31=TIME(3,30,0),コード表!$B$39,IF($AG31=TIME(4,0,0),コード表!$B$40,IF($AG31=TIME(4,30,0),コード表!$B$41,IF($AG31=TIME(5,0,0),コード表!$B$42,IF($AG31=TIME(5,30,0),コード表!$B$43,IF($AG31=TIME(6,0,0),コード表!$B$44,IF($AG31=TIME(6,30,0),コード表!$B$45,IF($AG31=TIME(7,0,0),コード表!$B$46,IF($AG31=TIME(7,30,0),コード表!$B$47,IF($AG31=TIME(8,0,0),コード表!$B$48,IF($AG31=TIME(8,30,0),コード表!$B$49,IF($AG31=TIME(9,0,0),コード表!$B$50,IF($AG31=TIME(9,30,0),コード表!$B$51,IF($AG31=TIME(10,0,0),コード表!$B$52,IF($AG31=TIME(10,30,0),コード表!$B$53,IF($AG31=TIME(11,0,0),コード表!$B$54,IF($AG31=TIME(11,30,0),コード表!$B$55,IF($AG31=TIME(12,0,0),コード表!$B$56,IF($AG31=TIME(12,30,0),コード表!$B$57,IF($AG31=TIME(13,0,0),コード表!$B$58,IF($AG31=TIME(13,30,0),コード表!$B$59,IF($AG31=TIME(14,0,0),コード表!$B$60,IF($AG31=TIME(14,30,0),コード表!$B$61,IF($AG31=TIME(15,0,0),コード表!$B$62,IF($AG31=TIME(15,30,0),コード表!$B$63,IF($AG31=TIME(16,0,0),コード表!$B$64,IF($AG31=TIME(16,30,0),コード表!$B$65,IF($AG31=TIME(17,0,0),コード表!$B$66,IF($AG31=TIME(17,30,0),コード表!$B$67,IF($AG31=TIME(18,0,0),コード表!$B$68))))))))))))))))))))))))))))))))))</f>
        <v/>
      </c>
      <c r="BK31" s="420" t="str">
        <f t="shared" ref="BK31" si="84">IF(SUMIFS($AZ$13:$AZ$74,$AT$13:$AT$74,BF31)&gt;0,"〇","")</f>
        <v/>
      </c>
      <c r="BL31" s="420" t="str">
        <f>IF(BK31="","",IF($AG31=TIME(2,0,0),コード表!$B$69,IF($AG31=TIME(2,30,0),コード表!$B$70,IF($AG31=TIME(3,0,0),コード表!$B$71,IF($AG31=TIME(3,30,0),コード表!$B$72,IF($AG31=TIME(4,0,0),コード表!$B$73,IF($AG31=TIME(4,30,0),コード表!$B$74,IF($AG31=TIME(5,0,0),コード表!$B$75,IF($AG31=TIME(5,30,0),コード表!$B$76,IF($AG31=TIME(6,0,0),コード表!$B$77,IF($AG31=TIME(6,30,0),コード表!$B$78,IF($AG31=TIME(7,0,0),コード表!$B$79,IF($AG31=TIME(7,30,0),コード表!$B$80,IF($AG31=TIME(8,0,0),コード表!$B$81,IF($AG31=TIME(8,30,0),コード表!$B$82,IF($AG31=TIME(9,0,0),コード表!$B$83,IF($AG31=TIME(9,30,0),コード表!$B$84,IF($AG31=TIME(10,0,0),コード表!$B$85,IF($AG31=TIME(10,30,0),コード表!$B$86,IF($AG31=TIME(11,0,0),コード表!$B$87,IF($AG31=TIME(11,30,0),コード表!$B$88,IF($AG31=TIME(12,0,0),コード表!$B$89,IF($AG31=TIME(12,30,0),コード表!$B$90,IF($AG31=TIME(13,0,0),コード表!$B$91,IF($AG31=TIME(13,30,0),コード表!$B$92,IF($AG31=TIME(14,0,0),コード表!$B$93,IF($AG31=TIME(14,30,0),コード表!$B$94,IF($AG31=TIME(15,0,0),コード表!$B$95,IF($AG31=TIME(15,30,0),コード表!$B$96,IF($AG31=TIME(16,0,0),コード表!$B$97,IF($AG31=TIME(16,30,0),コード表!$B$98,IF($AG31=TIME(17,0,0),コード表!$B$99,IF($AG31=TIME(17,30,0),コード表!$B$100,IF($AG31=TIME(18,0,0),コード表!$B$101))))))))))))))))))))))))))))))))))</f>
        <v/>
      </c>
      <c r="BM31" s="407" t="str">
        <f t="shared" ref="BM31" si="85">IF(SUMIFS($BA$13:$BA$74,$AT$13:$AT$74,BF31)&gt;0,"〇","")</f>
        <v/>
      </c>
      <c r="BN31" s="407" t="str">
        <f>IF(BM31="","",IF($AG31=TIME(2,0,0),コード表!$B$102,IF($AG31=TIME(2,30,0),コード表!$B$103,IF($AG31=TIME(3,0,0),コード表!$B$104,IF($AG31=TIME(3,30,0),コード表!$B$105,IF($AG31=TIME(4,0,0),コード表!$B$106,IF($AG31=TIME(4,30,0),コード表!$B$107,IF($AG31=TIME(5,0,0),コード表!$B$108,IF($AG31=TIME(5,30,0),コード表!$B$109,IF($AG31=TIME(6,0,0),コード表!$B$110,IF($AG31=TIME(6,30,0),コード表!$B$111,IF($AG31=TIME(7,0,0),コード表!$B$112,IF($AG31=TIME(7,30,0),コード表!$B$113,IF($AG31=TIME(8,0,0),コード表!$B$114,IF($AG31=TIME(8,30,0),コード表!$B$115,IF($AG31=TIME(9,0,0),コード表!$B$116,IF($AG31=TIME(9,30,0),コード表!$B$117,IF($AG31=TIME(10,0,0),コード表!$B$118,IF($AG31=TIME(10,30,0),コード表!$B$119,IF($AG31=TIME(11,0,0),コード表!$B$120,IF($AG31=TIME(11,30,0),コード表!$B$121,IF($AG31=TIME(12,0,0),コード表!$B$122,IF($AG31=TIME(12,30,0),コード表!$B$123,IF($AG31=TIME(13,0,0),コード表!$B$124,IF($AG31=TIME(13,30,0),コード表!$B$125,IF($AG31=TIME(14,0,0),コード表!$B$126,IF($AG31=TIME(14,30,0),コード表!$B$127,IF($AG31=TIME(15,0,0),コード表!$B$128,IF($AG31=TIME(15,30,0),コード表!$B$129,IF($AG31=TIME(16,0,0),コード表!$B$130,IF($AG31=TIME(16,30,0),コード表!$B$131,IF($AG31=TIME(17,0,0),コード表!$B$132,IF($AG31=TIME(17,30,0),コード表!$B$133,IF($AG31=TIME(18,0,0),コード表!$B$134))))))))))))))))))))))))))))))))))</f>
        <v/>
      </c>
      <c r="BO31" s="408" t="str">
        <f t="shared" ref="BO31" si="86">IF(SUMIF($AT$13:$AT$74,BF31,$BB$13:$BB$74)=0,"",SUMIF($AT$13:$AT$74,BF31,$BB$13:$BB$74))</f>
        <v/>
      </c>
      <c r="BP31" s="409" t="str">
        <f t="shared" ref="BP31" si="87">IF(AND(BH31="",BJ31="",BL31="",BN31="",BO31=""),"",MAX(BH31+BJ31,BH31+BL31,BH31+BN31))</f>
        <v/>
      </c>
      <c r="BQ31" s="409" t="str">
        <f t="shared" ref="BQ31" si="88">IF(AND(BH31="",BJ31="",BL31="",BN31=""),"",IF(AND(BJ31="",BL31="",BN31=""),"加算無",IF(MAX(BH31+BJ31+BO31,BH31+BL31+BO31,BH31+BN31+BO31)=BH31+BJ31+BO31,"重度",IF(MAX(BH31+BJ31+BO31,BH31+BL31+BO31,BH31+BN31+BO31)=BH31+BL31+BO31,"外",IF(MAX(BH31+BJ31+BO31,BH31+BL31+BO31,BH31+BN31+BO31)=BH31+BN31+BO31,"内")))))</f>
        <v/>
      </c>
      <c r="BV31" s="93"/>
      <c r="BW31" s="80"/>
    </row>
    <row r="32" spans="1:75" s="5" customFormat="1" ht="17.649999999999999" customHeight="1" thickTop="1" thickBot="1">
      <c r="A32" s="12"/>
      <c r="B32" s="16"/>
      <c r="C32" s="288"/>
      <c r="D32" s="289"/>
      <c r="E32" s="292"/>
      <c r="F32" s="293"/>
      <c r="G32" s="296"/>
      <c r="H32" s="297"/>
      <c r="I32" s="299"/>
      <c r="J32" s="301"/>
      <c r="K32" s="297"/>
      <c r="L32" s="301"/>
      <c r="M32" s="297"/>
      <c r="N32" s="299"/>
      <c r="O32" s="417"/>
      <c r="P32" s="418"/>
      <c r="Q32" s="394"/>
      <c r="R32" s="395"/>
      <c r="S32" s="378"/>
      <c r="T32" s="379"/>
      <c r="U32" s="382"/>
      <c r="V32" s="383"/>
      <c r="W32" s="382"/>
      <c r="X32" s="383"/>
      <c r="Y32" s="382"/>
      <c r="Z32" s="398"/>
      <c r="AA32" s="402"/>
      <c r="AB32" s="403"/>
      <c r="AC32" s="404"/>
      <c r="AD32" s="127"/>
      <c r="AE32" s="430"/>
      <c r="AF32" s="432"/>
      <c r="AG32" s="387"/>
      <c r="AH32" s="388"/>
      <c r="AI32" s="388"/>
      <c r="AJ32" s="389"/>
      <c r="AK32" s="374"/>
      <c r="AL32" s="374"/>
      <c r="AM32" s="374"/>
      <c r="AN32" s="374"/>
      <c r="AO32" s="375"/>
      <c r="AP32" s="128"/>
      <c r="AQ32" s="129"/>
      <c r="AR32" s="128"/>
      <c r="AT32" s="390"/>
      <c r="AU32" s="391"/>
      <c r="AV32" s="391"/>
      <c r="AW32" s="421"/>
      <c r="AX32" s="420"/>
      <c r="AY32" s="420"/>
      <c r="AZ32" s="420"/>
      <c r="BA32" s="407"/>
      <c r="BB32" s="408"/>
      <c r="BF32" s="410"/>
      <c r="BG32" s="411"/>
      <c r="BH32" s="419"/>
      <c r="BI32" s="420"/>
      <c r="BJ32" s="420"/>
      <c r="BK32" s="420"/>
      <c r="BL32" s="420"/>
      <c r="BM32" s="407"/>
      <c r="BN32" s="407"/>
      <c r="BO32" s="408"/>
      <c r="BP32" s="409"/>
      <c r="BQ32" s="409"/>
      <c r="BV32" s="93"/>
      <c r="BW32" s="80"/>
    </row>
    <row r="33" spans="1:75" s="5" customFormat="1" ht="17.649999999999999" customHeight="1" thickTop="1" thickBot="1">
      <c r="A33" s="12"/>
      <c r="B33" s="16"/>
      <c r="C33" s="288"/>
      <c r="D33" s="289"/>
      <c r="E33" s="290" t="str">
        <f>IF(C33="","",TEXT(AT33,"aaa"))</f>
        <v/>
      </c>
      <c r="F33" s="291"/>
      <c r="G33" s="294"/>
      <c r="H33" s="295"/>
      <c r="I33" s="412" t="s">
        <v>122</v>
      </c>
      <c r="J33" s="413"/>
      <c r="K33" s="414"/>
      <c r="L33" s="440"/>
      <c r="M33" s="441"/>
      <c r="N33" s="412" t="s">
        <v>122</v>
      </c>
      <c r="O33" s="415"/>
      <c r="P33" s="416"/>
      <c r="Q33" s="392" t="str">
        <f>IF(G33="","",IF(AW33&lt;TIME(2,0,0),TIME(2,0,0),IF(MINUTE(AW33)&lt;30,TIME(HOUR(AW33),30,0),TIME(HOUR(AW33)+1,0,0))))</f>
        <v/>
      </c>
      <c r="R33" s="393"/>
      <c r="S33" s="376"/>
      <c r="T33" s="377"/>
      <c r="U33" s="380"/>
      <c r="V33" s="381"/>
      <c r="W33" s="380"/>
      <c r="X33" s="381"/>
      <c r="Y33" s="396"/>
      <c r="Z33" s="397"/>
      <c r="AA33" s="399"/>
      <c r="AB33" s="400"/>
      <c r="AC33" s="401"/>
      <c r="AD33" s="127"/>
      <c r="AE33" s="429">
        <v>11</v>
      </c>
      <c r="AF33" s="431" t="str">
        <f t="shared" ca="1" si="12"/>
        <v>金</v>
      </c>
      <c r="AG33" s="384" t="str">
        <f t="shared" ref="AG33" si="89">IF(BG33=0,"",IF(BG33&lt;TIME(2,0,0),TIME(2,0,0),IF(MINUTE(BG33)&lt;30,TIME(HOUR(BG33),30,0),TIME(HOUR(BG33)+1,0,0))))</f>
        <v/>
      </c>
      <c r="AH33" s="385"/>
      <c r="AI33" s="385"/>
      <c r="AJ33" s="386"/>
      <c r="AK33" s="372" t="str">
        <f t="shared" ref="AK33" si="90">IF(AND(BH33="",BJ33="",BL33="",BN33="",BO33=""),"",MAX(BH33+BJ33+BO33,BH33+BL33+BO33,BH33+BN33+BO33))</f>
        <v/>
      </c>
      <c r="AL33" s="372"/>
      <c r="AM33" s="372"/>
      <c r="AN33" s="372"/>
      <c r="AO33" s="373"/>
      <c r="AP33" s="128"/>
      <c r="AQ33" s="129"/>
      <c r="AR33" s="128"/>
      <c r="AT33" s="390" t="e">
        <f>DATE(請求書!$K$29,請求書!$Q$29,'実績記録 （２枚用）'!C33)</f>
        <v>#NUM!</v>
      </c>
      <c r="AU33" s="391">
        <f>TIME(G33,J33,0)</f>
        <v>0</v>
      </c>
      <c r="AV33" s="391">
        <f>TIME(L33,O33,0)</f>
        <v>0</v>
      </c>
      <c r="AW33" s="421">
        <f t="shared" ref="AW33" si="91">AV33-AU33</f>
        <v>0</v>
      </c>
      <c r="AX33" s="420" t="str">
        <f>IF($Q33=TIME(2,0,0),コード表!$B$3,IF($Q33=TIME(2,30,0),コード表!$B$4,IF($Q33=TIME(3,0,0),コード表!$B$5,IF($Q33=TIME(3,30,0),コード表!$B$6,IF($Q33=TIME(4,0,0),コード表!$B$7,IF($Q33=TIME(4,30,0),コード表!$B$8,IF($Q33=TIME(5,0,0),コード表!$B$9,IF($Q33=TIME(5,30,0),コード表!$B$10,IF($Q33=TIME(6,0,0),コード表!$B$11,IF($Q33=TIME(6,30,0),コード表!$B$12,IF($Q33=TIME(7,0,0),コード表!$B$13,IF($Q33=TIME(7,30,0),コード表!$B$14,IF($Q33=TIME(8,0,0),コード表!$B$15,IF($Q33=TIME(8,30,0),コード表!$B$16,IF($Q33=TIME(9,0,0),コード表!$B$17,IF($Q33=TIME(9,30,0),コード表!$B$18,IF($Q33=TIME(10,0,0),コード表!$B$19,IF($Q33=TIME(10,30,0),コード表!$B$20,IF($Q33=TIME(11,0,0),コード表!$B$21,IF($Q33=TIME(11,30,0),コード表!$B$22,IF($Q33=TIME(12,0,0),コード表!$B$23,IF($Q33=TIME(12,30,0),コード表!$B$24,IF($Q33=TIME(13,0,0),コード表!$B$25,IF($Q33=TIME(13,30,0),コード表!$B$26,IF($Q33=TIME(14,0,0),コード表!$B$27,IF($Q33=TIME(14,30,0),コード表!$B$28,IF($Q33=TIME(15,0,0),コード表!$B$29,IF($Q33=TIME(15,30,0),コード表!$B$30,IF($Q33=TIME(16,0,0),コード表!$B$31,IF($Q33=TIME(16,30,0),コード表!$B$32,IF($Q33=TIME(17,0,0),コード表!$B$33,IF($Q33=TIME(17,30,0),コード表!$B$34,IF($Q33=TIME(18,0,0),コード表!$B$35,"")))))))))))))))))))))))))))))))))</f>
        <v/>
      </c>
      <c r="AY33" s="420" t="str">
        <f>IF(S33="","",IF($Q33=TIME(2,0,0),コード表!$B$36,IF($Q33=TIME(2,30,0),コード表!$B$37,IF($Q33=TIME(3,0,0),コード表!$B$38,IF($Q33=TIME(3,30,0),コード表!$B$39,IF($Q33=TIME(4,0,0),コード表!$B$40,IF($Q33=TIME(4,30,0),コード表!$B$41,IF($Q33=TIME(5,0,0),コード表!$B$42,IF($Q33=TIME(5,30,0),コード表!$B$43,IF($Q33=TIME(6,0,0),コード表!$B$44,IF($Q33=TIME(6,30,0),コード表!$B$45,IF($Q33=TIME(7,0,0),コード表!$B$46,IF($Q33=TIME(7,30,0),コード表!$B$47,IF($Q33=TIME(8,0,0),コード表!$B$48,IF($Q33=TIME(8,30,0),コード表!$B$49,IF($Q33=TIME(9,0,0),コード表!$B$50,IF($Q33=TIME(9,30,0),コード表!$B$51,IF($Q33=TIME(10,0,0),コード表!$B$52,IF($Q33=TIME(10,30,0),コード表!$B$53,IF($Q33=TIME(11,0,0),コード表!$B$54,IF($Q33=TIME(11,30,0),コード表!$B$55,IF($Q33=TIME(12,0,0),コード表!$B$56,IF($Q33=TIME(12,30,0),コード表!$B$57,IF($Q33=TIME(13,0,0),コード表!$B$58,IF($Q33=TIME(13,30,0),コード表!$B$59,IF($Q33=TIME(14,0,0),コード表!$B$60,IF($Q33=TIME(14,30,0),コード表!$B$61,IF($Q33=TIME(15,0,0),コード表!$B$62,IF($Q33=TIME(15,30,0),コード表!$B$63,IF($Q33=TIME(16,0,0),コード表!$B$64,IF($Q33=TIME(16,30,0),コード表!$B$65,IF($Q33=TIME(17,0,0),コード表!$B$66,IF($Q33=TIME(17,30,0),コード表!$B$67,IF($Q33=TIME(18,0,0),コード表!$B$68))))))))))))))))))))))))))))))))))</f>
        <v/>
      </c>
      <c r="AZ33" s="420" t="str">
        <f>IF(U33="","",IF($Q33=TIME(2,0,0),コード表!$B$69,IF($Q33=TIME(2,30,0),コード表!$B$70,IF($Q33=TIME(3,0,0),コード表!$B$71,IF($Q33=TIME(3,30,0),コード表!$B$72,IF($Q33=TIME(4,0,0),コード表!$B$73,IF($Q33=TIME(4,30,0),コード表!$B$74,IF($Q33=TIME(5,0,0),コード表!$B$75,IF($Q33=TIME(5,30,0),コード表!$B$76,IF($Q33=TIME(6,0,0),コード表!$B$77,IF($Q33=TIME(6,30,0),コード表!$B$78,IF($Q33=TIME(7,0,0),コード表!$B$79,IF($Q33=TIME(7,30,0),コード表!$B$80,IF($Q33=TIME(8,0,0),コード表!$B$81,IF($Q33=TIME(8,30,0),コード表!$B$82,IF($Q33=TIME(9,0,0),コード表!$B$83,IF($Q33=TIME(9,30,0),コード表!$B$84,IF($Q33=TIME(10,0,0),コード表!$B$85,IF($Q33=TIME(10,30,0),コード表!$B$86,IF($Q33=TIME(11,0,0),コード表!$B$87,IF($Q33=TIME(11,30,0),コード表!$B$88,IF($Q33=TIME(12,0,0),コード表!$B$89,IF($Q33=TIME(12,30,0),コード表!$B$90,IF($Q33=TIME(13,0,0),コード表!$B$91,IF($Q33=TIME(13,30,0),コード表!$B$92,IF($Q33=TIME(14,0,0),コード表!$B$93,IF($Q33=TIME(14,30,0),コード表!$B$94,IF($Q33=TIME(15,0,0),コード表!$B$95,IF($Q33=TIME(15,30,0),コード表!$B$96,IF($Q33=TIME(16,0,0),コード表!$B$97,IF($Q33=TIME(16,30,0),コード表!$B$98,IF($Q33=TIME(17,0,0),コード表!$B$99,IF($Q33=TIME(17,30,0),コード表!$B$100,IF($Q33=TIME(18,0,0),コード表!$B$101))))))))))))))))))))))))))))))))))</f>
        <v/>
      </c>
      <c r="BA33" s="407" t="str">
        <f>IF(W33="","",IF($Q33=TIME(2,0,0),コード表!$B$102,IF($Q33=TIME(2,30,0),コード表!$B$103,IF($Q33=TIME(3,0,0),コード表!$B$104,IF($Q33=TIME(3,30,0),コード表!$B$105,IF($Q33=TIME(4,0,0),コード表!$B$106,IF($Q33=TIME(4,30,0),コード表!$B$107,IF($Q33=TIME(5,0,0),コード表!$B$108,IF($Q33=TIME(5,30,0),コード表!$B$109,IF($Q33=TIME(6,0,0),コード表!$B$110,IF($Q33=TIME(6,30,0),コード表!$B$111,IF($Q33=TIME(7,0,0),コード表!$B$112,IF($Q33=TIME(7,30,0),コード表!$B$113,IF($Q33=TIME(8,0,0),コード表!$B$114,IF($Q33=TIME(8,30,0),コード表!$B$115,IF($Q33=TIME(9,0,0),コード表!$B$116,IF($Q33=TIME(9,30,0),コード表!$B$117,IF($Q33=TIME(10,0,0),コード表!$B$118,IF($Q33=TIME(10,30,0),コード表!$B$119,IF($Q33=TIME(11,0,0),コード表!$B$120,IF($Q33=TIME(11,30,0),コード表!$B$121,IF($Q33=TIME(12,0,0),コード表!$B$122,IF($Q33=TIME(12,30,0),コード表!$B$123,IF($Q33=TIME(13,0,0),コード表!$B$124,IF($Q33=TIME(13,30,0),コード表!$B$125,IF($Q33=TIME(14,0,0),コード表!$B$126,IF($Q33=TIME(14,30,0),コード表!$B$127,IF($Q33=TIME(15,0,0),コード表!$B$128,IF($Q33=TIME(15,30,0),コード表!$B$129,IF($Q33=TIME(16,0,0),コード表!$B$130,IF($Q33=TIME(16,30,0),コード表!$B$131,IF($Q33=TIME(17,0,0),コード表!$B$132,IF($Q33=TIME(17,30,0),コード表!$B$133,IF($Q33=TIME(18,0,0),コード表!$B$134))))))))))))))))))))))))))))))))))</f>
        <v/>
      </c>
      <c r="BB33" s="408" t="str">
        <f>IF(Y33="","",Y33*コード表!$B$135)</f>
        <v/>
      </c>
      <c r="BF33" s="410">
        <f>DATE(請求書!$K$29,請求書!$Q$29,'実績記録 （２枚用）'!AE33)</f>
        <v>45849</v>
      </c>
      <c r="BG33" s="411">
        <f t="shared" si="35"/>
        <v>0</v>
      </c>
      <c r="BH33" s="419" t="str">
        <f>IF($AG33=TIME(2,0,0),コード表!$B$3,IF($AG33=TIME(2,30,0),コード表!$B$4,IF($AG33=TIME(3,0,0),コード表!$B$5,IF($AG33=TIME(3,30,0),コード表!$B$6,IF($AG33=TIME(4,0,0),コード表!$B$7,IF($AG33=TIME(4,30,0),コード表!$B$8,IF($AG33=TIME(5,0,0),コード表!$B$9,IF($AG33=TIME(5,30,0),コード表!$B$10,IF($AG33=TIME(6,0,0),コード表!$B$11,IF($AG33=TIME(6,30,0),コード表!$B$12,IF($AG33=TIME(7,0,0),コード表!$B$13,IF($AG33=TIME(7,30,0),コード表!$B$14,IF($AG33=TIME(8,0,0),コード表!$B$15,IF($AG33=TIME(8,30,0),コード表!$B$16,IF($AG33=TIME(9,0,0),コード表!$B$17,IF($AG33=TIME(9,30,0),コード表!$B$18,IF($AG33=TIME(10,0,0),コード表!$B$19,IF($AG33=TIME(10,30,0),コード表!$B$20,IF($AG33=TIME(11,0,0),コード表!$B$21,IF($AG33=TIME(11,30,0),コード表!$B$22,IF($AG33=TIME(12,0,0),コード表!$B$23,IF($AG33=TIME(12,30,0),コード表!$B$24,IF($AG33=TIME(13,0,0),コード表!$B$25,IF($AG33=TIME(13,30,0),コード表!$B$26,IF($AG33=TIME(14,0,0),コード表!$B$27,IF($AG33=TIME(14,30,0),コード表!$B$28,IF($AG33=TIME(15,0,0),コード表!$B$29,IF($AG33=TIME(15,30,0),コード表!$B$30,IF($AG33=TIME(16,0,0),コード表!$B$31,IF($AG33=TIME(16,30,0),コード表!$B$32,IF($AG33=TIME(17,0,0),コード表!$B$33,IF($AG33=TIME(17,30,0),コード表!$B$34,IF($AG33=TIME(18,0,0),コード表!$B$35,"")))))))))))))))))))))))))))))))))</f>
        <v/>
      </c>
      <c r="BI33" s="420" t="str">
        <f t="shared" ref="BI33" si="92">IF(SUMIFS($AY$13:$AY$74,$AT$13:$AT$74,BF33)&gt;0,"〇","")</f>
        <v/>
      </c>
      <c r="BJ33" s="420" t="str">
        <f>IF(BI33="","",IF($AG33=TIME(2,0,0),コード表!$B$36,IF($AG33=TIME(2,30,0),コード表!$B$37,IF($AG33=TIME(3,0,0),コード表!$B$38,IF($AG33=TIME(3,30,0),コード表!$B$39,IF($AG33=TIME(4,0,0),コード表!$B$40,IF($AG33=TIME(4,30,0),コード表!$B$41,IF($AG33=TIME(5,0,0),コード表!$B$42,IF($AG33=TIME(5,30,0),コード表!$B$43,IF($AG33=TIME(6,0,0),コード表!$B$44,IF($AG33=TIME(6,30,0),コード表!$B$45,IF($AG33=TIME(7,0,0),コード表!$B$46,IF($AG33=TIME(7,30,0),コード表!$B$47,IF($AG33=TIME(8,0,0),コード表!$B$48,IF($AG33=TIME(8,30,0),コード表!$B$49,IF($AG33=TIME(9,0,0),コード表!$B$50,IF($AG33=TIME(9,30,0),コード表!$B$51,IF($AG33=TIME(10,0,0),コード表!$B$52,IF($AG33=TIME(10,30,0),コード表!$B$53,IF($AG33=TIME(11,0,0),コード表!$B$54,IF($AG33=TIME(11,30,0),コード表!$B$55,IF($AG33=TIME(12,0,0),コード表!$B$56,IF($AG33=TIME(12,30,0),コード表!$B$57,IF($AG33=TIME(13,0,0),コード表!$B$58,IF($AG33=TIME(13,30,0),コード表!$B$59,IF($AG33=TIME(14,0,0),コード表!$B$60,IF($AG33=TIME(14,30,0),コード表!$B$61,IF($AG33=TIME(15,0,0),コード表!$B$62,IF($AG33=TIME(15,30,0),コード表!$B$63,IF($AG33=TIME(16,0,0),コード表!$B$64,IF($AG33=TIME(16,30,0),コード表!$B$65,IF($AG33=TIME(17,0,0),コード表!$B$66,IF($AG33=TIME(17,30,0),コード表!$B$67,IF($AG33=TIME(18,0,0),コード表!$B$68))))))))))))))))))))))))))))))))))</f>
        <v/>
      </c>
      <c r="BK33" s="420" t="str">
        <f t="shared" ref="BK33" si="93">IF(SUMIFS($AZ$13:$AZ$74,$AT$13:$AT$74,BF33)&gt;0,"〇","")</f>
        <v/>
      </c>
      <c r="BL33" s="420" t="str">
        <f>IF(BK33="","",IF($AG33=TIME(2,0,0),コード表!$B$69,IF($AG33=TIME(2,30,0),コード表!$B$70,IF($AG33=TIME(3,0,0),コード表!$B$71,IF($AG33=TIME(3,30,0),コード表!$B$72,IF($AG33=TIME(4,0,0),コード表!$B$73,IF($AG33=TIME(4,30,0),コード表!$B$74,IF($AG33=TIME(5,0,0),コード表!$B$75,IF($AG33=TIME(5,30,0),コード表!$B$76,IF($AG33=TIME(6,0,0),コード表!$B$77,IF($AG33=TIME(6,30,0),コード表!$B$78,IF($AG33=TIME(7,0,0),コード表!$B$79,IF($AG33=TIME(7,30,0),コード表!$B$80,IF($AG33=TIME(8,0,0),コード表!$B$81,IF($AG33=TIME(8,30,0),コード表!$B$82,IF($AG33=TIME(9,0,0),コード表!$B$83,IF($AG33=TIME(9,30,0),コード表!$B$84,IF($AG33=TIME(10,0,0),コード表!$B$85,IF($AG33=TIME(10,30,0),コード表!$B$86,IF($AG33=TIME(11,0,0),コード表!$B$87,IF($AG33=TIME(11,30,0),コード表!$B$88,IF($AG33=TIME(12,0,0),コード表!$B$89,IF($AG33=TIME(12,30,0),コード表!$B$90,IF($AG33=TIME(13,0,0),コード表!$B$91,IF($AG33=TIME(13,30,0),コード表!$B$92,IF($AG33=TIME(14,0,0),コード表!$B$93,IF($AG33=TIME(14,30,0),コード表!$B$94,IF($AG33=TIME(15,0,0),コード表!$B$95,IF($AG33=TIME(15,30,0),コード表!$B$96,IF($AG33=TIME(16,0,0),コード表!$B$97,IF($AG33=TIME(16,30,0),コード表!$B$98,IF($AG33=TIME(17,0,0),コード表!$B$99,IF($AG33=TIME(17,30,0),コード表!$B$100,IF($AG33=TIME(18,0,0),コード表!$B$101))))))))))))))))))))))))))))))))))</f>
        <v/>
      </c>
      <c r="BM33" s="407" t="str">
        <f t="shared" ref="BM33" si="94">IF(SUMIFS($BA$13:$BA$74,$AT$13:$AT$74,BF33)&gt;0,"〇","")</f>
        <v/>
      </c>
      <c r="BN33" s="407" t="str">
        <f>IF(BM33="","",IF($AG33=TIME(2,0,0),コード表!$B$102,IF($AG33=TIME(2,30,0),コード表!$B$103,IF($AG33=TIME(3,0,0),コード表!$B$104,IF($AG33=TIME(3,30,0),コード表!$B$105,IF($AG33=TIME(4,0,0),コード表!$B$106,IF($AG33=TIME(4,30,0),コード表!$B$107,IF($AG33=TIME(5,0,0),コード表!$B$108,IF($AG33=TIME(5,30,0),コード表!$B$109,IF($AG33=TIME(6,0,0),コード表!$B$110,IF($AG33=TIME(6,30,0),コード表!$B$111,IF($AG33=TIME(7,0,0),コード表!$B$112,IF($AG33=TIME(7,30,0),コード表!$B$113,IF($AG33=TIME(8,0,0),コード表!$B$114,IF($AG33=TIME(8,30,0),コード表!$B$115,IF($AG33=TIME(9,0,0),コード表!$B$116,IF($AG33=TIME(9,30,0),コード表!$B$117,IF($AG33=TIME(10,0,0),コード表!$B$118,IF($AG33=TIME(10,30,0),コード表!$B$119,IF($AG33=TIME(11,0,0),コード表!$B$120,IF($AG33=TIME(11,30,0),コード表!$B$121,IF($AG33=TIME(12,0,0),コード表!$B$122,IF($AG33=TIME(12,30,0),コード表!$B$123,IF($AG33=TIME(13,0,0),コード表!$B$124,IF($AG33=TIME(13,30,0),コード表!$B$125,IF($AG33=TIME(14,0,0),コード表!$B$126,IF($AG33=TIME(14,30,0),コード表!$B$127,IF($AG33=TIME(15,0,0),コード表!$B$128,IF($AG33=TIME(15,30,0),コード表!$B$129,IF($AG33=TIME(16,0,0),コード表!$B$130,IF($AG33=TIME(16,30,0),コード表!$B$131,IF($AG33=TIME(17,0,0),コード表!$B$132,IF($AG33=TIME(17,30,0),コード表!$B$133,IF($AG33=TIME(18,0,0),コード表!$B$134))))))))))))))))))))))))))))))))))</f>
        <v/>
      </c>
      <c r="BO33" s="408" t="str">
        <f t="shared" ref="BO33" si="95">IF(SUMIF($AT$13:$AT$74,BF33,$BB$13:$BB$74)=0,"",SUMIF($AT$13:$AT$74,BF33,$BB$13:$BB$74))</f>
        <v/>
      </c>
      <c r="BP33" s="409" t="str">
        <f t="shared" ref="BP33" si="96">IF(AND(BH33="",BJ33="",BL33="",BN33="",BO33=""),"",MAX(BH33+BJ33,BH33+BL33,BH33+BN33))</f>
        <v/>
      </c>
      <c r="BQ33" s="409" t="str">
        <f t="shared" ref="BQ33" si="97">IF(AND(BH33="",BJ33="",BL33="",BN33=""),"",IF(AND(BJ33="",BL33="",BN33=""),"加算無",IF(MAX(BH33+BJ33+BO33,BH33+BL33+BO33,BH33+BN33+BO33)=BH33+BJ33+BO33,"重度",IF(MAX(BH33+BJ33+BO33,BH33+BL33+BO33,BH33+BN33+BO33)=BH33+BL33+BO33,"外",IF(MAX(BH33+BJ33+BO33,BH33+BL33+BO33,BH33+BN33+BO33)=BH33+BN33+BO33,"内")))))</f>
        <v/>
      </c>
      <c r="BV33" s="93"/>
      <c r="BW33" s="80"/>
    </row>
    <row r="34" spans="1:75" s="5" customFormat="1" ht="17.649999999999999" customHeight="1" thickTop="1" thickBot="1">
      <c r="A34" s="12"/>
      <c r="B34" s="16"/>
      <c r="C34" s="288"/>
      <c r="D34" s="289"/>
      <c r="E34" s="292"/>
      <c r="F34" s="293"/>
      <c r="G34" s="296"/>
      <c r="H34" s="297"/>
      <c r="I34" s="299"/>
      <c r="J34" s="301"/>
      <c r="K34" s="297"/>
      <c r="L34" s="301"/>
      <c r="M34" s="297"/>
      <c r="N34" s="299"/>
      <c r="O34" s="417"/>
      <c r="P34" s="418"/>
      <c r="Q34" s="394"/>
      <c r="R34" s="395"/>
      <c r="S34" s="378"/>
      <c r="T34" s="379"/>
      <c r="U34" s="382"/>
      <c r="V34" s="383"/>
      <c r="W34" s="382"/>
      <c r="X34" s="383"/>
      <c r="Y34" s="382"/>
      <c r="Z34" s="398"/>
      <c r="AA34" s="402"/>
      <c r="AB34" s="403"/>
      <c r="AC34" s="404"/>
      <c r="AD34" s="127"/>
      <c r="AE34" s="430"/>
      <c r="AF34" s="432"/>
      <c r="AG34" s="387"/>
      <c r="AH34" s="388"/>
      <c r="AI34" s="388"/>
      <c r="AJ34" s="389"/>
      <c r="AK34" s="374"/>
      <c r="AL34" s="374"/>
      <c r="AM34" s="374"/>
      <c r="AN34" s="374"/>
      <c r="AO34" s="375"/>
      <c r="AP34" s="128"/>
      <c r="AQ34" s="129"/>
      <c r="AR34" s="128"/>
      <c r="AT34" s="390"/>
      <c r="AU34" s="391"/>
      <c r="AV34" s="391"/>
      <c r="AW34" s="421"/>
      <c r="AX34" s="420"/>
      <c r="AY34" s="420"/>
      <c r="AZ34" s="420"/>
      <c r="BA34" s="407"/>
      <c r="BB34" s="408"/>
      <c r="BF34" s="410"/>
      <c r="BG34" s="411"/>
      <c r="BH34" s="419"/>
      <c r="BI34" s="420"/>
      <c r="BJ34" s="420"/>
      <c r="BK34" s="420"/>
      <c r="BL34" s="420"/>
      <c r="BM34" s="407"/>
      <c r="BN34" s="407"/>
      <c r="BO34" s="408"/>
      <c r="BP34" s="409"/>
      <c r="BQ34" s="409"/>
      <c r="BV34" s="93"/>
      <c r="BW34" s="80"/>
    </row>
    <row r="35" spans="1:75" s="5" customFormat="1" ht="17.649999999999999" customHeight="1" thickTop="1" thickBot="1">
      <c r="A35" s="12"/>
      <c r="B35" s="16"/>
      <c r="C35" s="288"/>
      <c r="D35" s="289"/>
      <c r="E35" s="290" t="str">
        <f>IF(C35="","",TEXT(AT35,"aaa"))</f>
        <v/>
      </c>
      <c r="F35" s="291"/>
      <c r="G35" s="294"/>
      <c r="H35" s="295"/>
      <c r="I35" s="412" t="s">
        <v>122</v>
      </c>
      <c r="J35" s="413"/>
      <c r="K35" s="414"/>
      <c r="L35" s="440"/>
      <c r="M35" s="441"/>
      <c r="N35" s="412" t="s">
        <v>122</v>
      </c>
      <c r="O35" s="415"/>
      <c r="P35" s="416"/>
      <c r="Q35" s="392" t="str">
        <f>IF(G35="","",IF(AW35&lt;TIME(2,0,0),TIME(2,0,0),IF(MINUTE(AW35)&lt;30,TIME(HOUR(AW35),30,0),TIME(HOUR(AW35)+1,0,0))))</f>
        <v/>
      </c>
      <c r="R35" s="393"/>
      <c r="S35" s="376"/>
      <c r="T35" s="377"/>
      <c r="U35" s="380"/>
      <c r="V35" s="381"/>
      <c r="W35" s="380"/>
      <c r="X35" s="381"/>
      <c r="Y35" s="396"/>
      <c r="Z35" s="397"/>
      <c r="AA35" s="399"/>
      <c r="AB35" s="400"/>
      <c r="AC35" s="401"/>
      <c r="AD35" s="127"/>
      <c r="AE35" s="429">
        <v>12</v>
      </c>
      <c r="AF35" s="431" t="str">
        <f t="shared" ca="1" si="12"/>
        <v>土</v>
      </c>
      <c r="AG35" s="384" t="str">
        <f t="shared" ref="AG35" si="98">IF(BG35=0,"",IF(BG35&lt;TIME(2,0,0),TIME(2,0,0),IF(MINUTE(BG35)&lt;30,TIME(HOUR(BG35),30,0),TIME(HOUR(BG35)+1,0,0))))</f>
        <v/>
      </c>
      <c r="AH35" s="385"/>
      <c r="AI35" s="385"/>
      <c r="AJ35" s="386"/>
      <c r="AK35" s="372" t="str">
        <f t="shared" ref="AK35" si="99">IF(AND(BH35="",BJ35="",BL35="",BN35="",BO35=""),"",MAX(BH35+BJ35+BO35,BH35+BL35+BO35,BH35+BN35+BO35))</f>
        <v/>
      </c>
      <c r="AL35" s="372"/>
      <c r="AM35" s="372"/>
      <c r="AN35" s="372"/>
      <c r="AO35" s="373"/>
      <c r="AP35" s="128"/>
      <c r="AQ35" s="129"/>
      <c r="AR35" s="128"/>
      <c r="AT35" s="390" t="e">
        <f>DATE(請求書!$K$29,請求書!$Q$29,'実績記録 （２枚用）'!C35)</f>
        <v>#NUM!</v>
      </c>
      <c r="AU35" s="391">
        <f>TIME(G35,J35,0)</f>
        <v>0</v>
      </c>
      <c r="AV35" s="391">
        <f>TIME(L35,O35,0)</f>
        <v>0</v>
      </c>
      <c r="AW35" s="421">
        <f t="shared" ref="AW35" si="100">AV35-AU35</f>
        <v>0</v>
      </c>
      <c r="AX35" s="420" t="str">
        <f>IF($Q35=TIME(2,0,0),コード表!$B$3,IF($Q35=TIME(2,30,0),コード表!$B$4,IF($Q35=TIME(3,0,0),コード表!$B$5,IF($Q35=TIME(3,30,0),コード表!$B$6,IF($Q35=TIME(4,0,0),コード表!$B$7,IF($Q35=TIME(4,30,0),コード表!$B$8,IF($Q35=TIME(5,0,0),コード表!$B$9,IF($Q35=TIME(5,30,0),コード表!$B$10,IF($Q35=TIME(6,0,0),コード表!$B$11,IF($Q35=TIME(6,30,0),コード表!$B$12,IF($Q35=TIME(7,0,0),コード表!$B$13,IF($Q35=TIME(7,30,0),コード表!$B$14,IF($Q35=TIME(8,0,0),コード表!$B$15,IF($Q35=TIME(8,30,0),コード表!$B$16,IF($Q35=TIME(9,0,0),コード表!$B$17,IF($Q35=TIME(9,30,0),コード表!$B$18,IF($Q35=TIME(10,0,0),コード表!$B$19,IF($Q35=TIME(10,30,0),コード表!$B$20,IF($Q35=TIME(11,0,0),コード表!$B$21,IF($Q35=TIME(11,30,0),コード表!$B$22,IF($Q35=TIME(12,0,0),コード表!$B$23,IF($Q35=TIME(12,30,0),コード表!$B$24,IF($Q35=TIME(13,0,0),コード表!$B$25,IF($Q35=TIME(13,30,0),コード表!$B$26,IF($Q35=TIME(14,0,0),コード表!$B$27,IF($Q35=TIME(14,30,0),コード表!$B$28,IF($Q35=TIME(15,0,0),コード表!$B$29,IF($Q35=TIME(15,30,0),コード表!$B$30,IF($Q35=TIME(16,0,0),コード表!$B$31,IF($Q35=TIME(16,30,0),コード表!$B$32,IF($Q35=TIME(17,0,0),コード表!$B$33,IF($Q35=TIME(17,30,0),コード表!$B$34,IF($Q35=TIME(18,0,0),コード表!$B$35,"")))))))))))))))))))))))))))))))))</f>
        <v/>
      </c>
      <c r="AY35" s="420" t="str">
        <f>IF(S35="","",IF($Q35=TIME(2,0,0),コード表!$B$36,IF($Q35=TIME(2,30,0),コード表!$B$37,IF($Q35=TIME(3,0,0),コード表!$B$38,IF($Q35=TIME(3,30,0),コード表!$B$39,IF($Q35=TIME(4,0,0),コード表!$B$40,IF($Q35=TIME(4,30,0),コード表!$B$41,IF($Q35=TIME(5,0,0),コード表!$B$42,IF($Q35=TIME(5,30,0),コード表!$B$43,IF($Q35=TIME(6,0,0),コード表!$B$44,IF($Q35=TIME(6,30,0),コード表!$B$45,IF($Q35=TIME(7,0,0),コード表!$B$46,IF($Q35=TIME(7,30,0),コード表!$B$47,IF($Q35=TIME(8,0,0),コード表!$B$48,IF($Q35=TIME(8,30,0),コード表!$B$49,IF($Q35=TIME(9,0,0),コード表!$B$50,IF($Q35=TIME(9,30,0),コード表!$B$51,IF($Q35=TIME(10,0,0),コード表!$B$52,IF($Q35=TIME(10,30,0),コード表!$B$53,IF($Q35=TIME(11,0,0),コード表!$B$54,IF($Q35=TIME(11,30,0),コード表!$B$55,IF($Q35=TIME(12,0,0),コード表!$B$56,IF($Q35=TIME(12,30,0),コード表!$B$57,IF($Q35=TIME(13,0,0),コード表!$B$58,IF($Q35=TIME(13,30,0),コード表!$B$59,IF($Q35=TIME(14,0,0),コード表!$B$60,IF($Q35=TIME(14,30,0),コード表!$B$61,IF($Q35=TIME(15,0,0),コード表!$B$62,IF($Q35=TIME(15,30,0),コード表!$B$63,IF($Q35=TIME(16,0,0),コード表!$B$64,IF($Q35=TIME(16,30,0),コード表!$B$65,IF($Q35=TIME(17,0,0),コード表!$B$66,IF($Q35=TIME(17,30,0),コード表!$B$67,IF($Q35=TIME(18,0,0),コード表!$B$68))))))))))))))))))))))))))))))))))</f>
        <v/>
      </c>
      <c r="AZ35" s="420" t="str">
        <f>IF(U35="","",IF($Q35=TIME(2,0,0),コード表!$B$69,IF($Q35=TIME(2,30,0),コード表!$B$70,IF($Q35=TIME(3,0,0),コード表!$B$71,IF($Q35=TIME(3,30,0),コード表!$B$72,IF($Q35=TIME(4,0,0),コード表!$B$73,IF($Q35=TIME(4,30,0),コード表!$B$74,IF($Q35=TIME(5,0,0),コード表!$B$75,IF($Q35=TIME(5,30,0),コード表!$B$76,IF($Q35=TIME(6,0,0),コード表!$B$77,IF($Q35=TIME(6,30,0),コード表!$B$78,IF($Q35=TIME(7,0,0),コード表!$B$79,IF($Q35=TIME(7,30,0),コード表!$B$80,IF($Q35=TIME(8,0,0),コード表!$B$81,IF($Q35=TIME(8,30,0),コード表!$B$82,IF($Q35=TIME(9,0,0),コード表!$B$83,IF($Q35=TIME(9,30,0),コード表!$B$84,IF($Q35=TIME(10,0,0),コード表!$B$85,IF($Q35=TIME(10,30,0),コード表!$B$86,IF($Q35=TIME(11,0,0),コード表!$B$87,IF($Q35=TIME(11,30,0),コード表!$B$88,IF($Q35=TIME(12,0,0),コード表!$B$89,IF($Q35=TIME(12,30,0),コード表!$B$90,IF($Q35=TIME(13,0,0),コード表!$B$91,IF($Q35=TIME(13,30,0),コード表!$B$92,IF($Q35=TIME(14,0,0),コード表!$B$93,IF($Q35=TIME(14,30,0),コード表!$B$94,IF($Q35=TIME(15,0,0),コード表!$B$95,IF($Q35=TIME(15,30,0),コード表!$B$96,IF($Q35=TIME(16,0,0),コード表!$B$97,IF($Q35=TIME(16,30,0),コード表!$B$98,IF($Q35=TIME(17,0,0),コード表!$B$99,IF($Q35=TIME(17,30,0),コード表!$B$100,IF($Q35=TIME(18,0,0),コード表!$B$101))))))))))))))))))))))))))))))))))</f>
        <v/>
      </c>
      <c r="BA35" s="407" t="str">
        <f>IF(W35="","",IF($Q35=TIME(2,0,0),コード表!$B$102,IF($Q35=TIME(2,30,0),コード表!$B$103,IF($Q35=TIME(3,0,0),コード表!$B$104,IF($Q35=TIME(3,30,0),コード表!$B$105,IF($Q35=TIME(4,0,0),コード表!$B$106,IF($Q35=TIME(4,30,0),コード表!$B$107,IF($Q35=TIME(5,0,0),コード表!$B$108,IF($Q35=TIME(5,30,0),コード表!$B$109,IF($Q35=TIME(6,0,0),コード表!$B$110,IF($Q35=TIME(6,30,0),コード表!$B$111,IF($Q35=TIME(7,0,0),コード表!$B$112,IF($Q35=TIME(7,30,0),コード表!$B$113,IF($Q35=TIME(8,0,0),コード表!$B$114,IF($Q35=TIME(8,30,0),コード表!$B$115,IF($Q35=TIME(9,0,0),コード表!$B$116,IF($Q35=TIME(9,30,0),コード表!$B$117,IF($Q35=TIME(10,0,0),コード表!$B$118,IF($Q35=TIME(10,30,0),コード表!$B$119,IF($Q35=TIME(11,0,0),コード表!$B$120,IF($Q35=TIME(11,30,0),コード表!$B$121,IF($Q35=TIME(12,0,0),コード表!$B$122,IF($Q35=TIME(12,30,0),コード表!$B$123,IF($Q35=TIME(13,0,0),コード表!$B$124,IF($Q35=TIME(13,30,0),コード表!$B$125,IF($Q35=TIME(14,0,0),コード表!$B$126,IF($Q35=TIME(14,30,0),コード表!$B$127,IF($Q35=TIME(15,0,0),コード表!$B$128,IF($Q35=TIME(15,30,0),コード表!$B$129,IF($Q35=TIME(16,0,0),コード表!$B$130,IF($Q35=TIME(16,30,0),コード表!$B$131,IF($Q35=TIME(17,0,0),コード表!$B$132,IF($Q35=TIME(17,30,0),コード表!$B$133,IF($Q35=TIME(18,0,0),コード表!$B$134))))))))))))))))))))))))))))))))))</f>
        <v/>
      </c>
      <c r="BB35" s="408" t="str">
        <f>IF(Y35="","",Y35*コード表!$B$135)</f>
        <v/>
      </c>
      <c r="BF35" s="410">
        <f>DATE(請求書!$K$29,請求書!$Q$29,'実績記録 （２枚用）'!AE35)</f>
        <v>45850</v>
      </c>
      <c r="BG35" s="411">
        <f t="shared" si="45"/>
        <v>0</v>
      </c>
      <c r="BH35" s="419" t="str">
        <f>IF($AG35=TIME(2,0,0),コード表!$B$3,IF($AG35=TIME(2,30,0),コード表!$B$4,IF($AG35=TIME(3,0,0),コード表!$B$5,IF($AG35=TIME(3,30,0),コード表!$B$6,IF($AG35=TIME(4,0,0),コード表!$B$7,IF($AG35=TIME(4,30,0),コード表!$B$8,IF($AG35=TIME(5,0,0),コード表!$B$9,IF($AG35=TIME(5,30,0),コード表!$B$10,IF($AG35=TIME(6,0,0),コード表!$B$11,IF($AG35=TIME(6,30,0),コード表!$B$12,IF($AG35=TIME(7,0,0),コード表!$B$13,IF($AG35=TIME(7,30,0),コード表!$B$14,IF($AG35=TIME(8,0,0),コード表!$B$15,IF($AG35=TIME(8,30,0),コード表!$B$16,IF($AG35=TIME(9,0,0),コード表!$B$17,IF($AG35=TIME(9,30,0),コード表!$B$18,IF($AG35=TIME(10,0,0),コード表!$B$19,IF($AG35=TIME(10,30,0),コード表!$B$20,IF($AG35=TIME(11,0,0),コード表!$B$21,IF($AG35=TIME(11,30,0),コード表!$B$22,IF($AG35=TIME(12,0,0),コード表!$B$23,IF($AG35=TIME(12,30,0),コード表!$B$24,IF($AG35=TIME(13,0,0),コード表!$B$25,IF($AG35=TIME(13,30,0),コード表!$B$26,IF($AG35=TIME(14,0,0),コード表!$B$27,IF($AG35=TIME(14,30,0),コード表!$B$28,IF($AG35=TIME(15,0,0),コード表!$B$29,IF($AG35=TIME(15,30,0),コード表!$B$30,IF($AG35=TIME(16,0,0),コード表!$B$31,IF($AG35=TIME(16,30,0),コード表!$B$32,IF($AG35=TIME(17,0,0),コード表!$B$33,IF($AG35=TIME(17,30,0),コード表!$B$34,IF($AG35=TIME(18,0,0),コード表!$B$35,"")))))))))))))))))))))))))))))))))</f>
        <v/>
      </c>
      <c r="BI35" s="420" t="str">
        <f t="shared" si="56"/>
        <v/>
      </c>
      <c r="BJ35" s="420" t="str">
        <f>IF(BI35="","",IF($AG35=TIME(2,0,0),コード表!$B$36,IF($AG35=TIME(2,30,0),コード表!$B$37,IF($AG35=TIME(3,0,0),コード表!$B$38,IF($AG35=TIME(3,30,0),コード表!$B$39,IF($AG35=TIME(4,0,0),コード表!$B$40,IF($AG35=TIME(4,30,0),コード表!$B$41,IF($AG35=TIME(5,0,0),コード表!$B$42,IF($AG35=TIME(5,30,0),コード表!$B$43,IF($AG35=TIME(6,0,0),コード表!$B$44,IF($AG35=TIME(6,30,0),コード表!$B$45,IF($AG35=TIME(7,0,0),コード表!$B$46,IF($AG35=TIME(7,30,0),コード表!$B$47,IF($AG35=TIME(8,0,0),コード表!$B$48,IF($AG35=TIME(8,30,0),コード表!$B$49,IF($AG35=TIME(9,0,0),コード表!$B$50,IF($AG35=TIME(9,30,0),コード表!$B$51,IF($AG35=TIME(10,0,0),コード表!$B$52,IF($AG35=TIME(10,30,0),コード表!$B$53,IF($AG35=TIME(11,0,0),コード表!$B$54,IF($AG35=TIME(11,30,0),コード表!$B$55,IF($AG35=TIME(12,0,0),コード表!$B$56,IF($AG35=TIME(12,30,0),コード表!$B$57,IF($AG35=TIME(13,0,0),コード表!$B$58,IF($AG35=TIME(13,30,0),コード表!$B$59,IF($AG35=TIME(14,0,0),コード表!$B$60,IF($AG35=TIME(14,30,0),コード表!$B$61,IF($AG35=TIME(15,0,0),コード表!$B$62,IF($AG35=TIME(15,30,0),コード表!$B$63,IF($AG35=TIME(16,0,0),コード表!$B$64,IF($AG35=TIME(16,30,0),コード表!$B$65,IF($AG35=TIME(17,0,0),コード表!$B$66,IF($AG35=TIME(17,30,0),コード表!$B$67,IF($AG35=TIME(18,0,0),コード表!$B$68))))))))))))))))))))))))))))))))))</f>
        <v/>
      </c>
      <c r="BK35" s="420" t="str">
        <f t="shared" ref="BK35" si="101">IF(SUMIFS($AZ$13:$AZ$74,$AT$13:$AT$74,BF35)&gt;0,"〇","")</f>
        <v/>
      </c>
      <c r="BL35" s="420" t="str">
        <f>IF(BK35="","",IF($AG35=TIME(2,0,0),コード表!$B$69,IF($AG35=TIME(2,30,0),コード表!$B$70,IF($AG35=TIME(3,0,0),コード表!$B$71,IF($AG35=TIME(3,30,0),コード表!$B$72,IF($AG35=TIME(4,0,0),コード表!$B$73,IF($AG35=TIME(4,30,0),コード表!$B$74,IF($AG35=TIME(5,0,0),コード表!$B$75,IF($AG35=TIME(5,30,0),コード表!$B$76,IF($AG35=TIME(6,0,0),コード表!$B$77,IF($AG35=TIME(6,30,0),コード表!$B$78,IF($AG35=TIME(7,0,0),コード表!$B$79,IF($AG35=TIME(7,30,0),コード表!$B$80,IF($AG35=TIME(8,0,0),コード表!$B$81,IF($AG35=TIME(8,30,0),コード表!$B$82,IF($AG35=TIME(9,0,0),コード表!$B$83,IF($AG35=TIME(9,30,0),コード表!$B$84,IF($AG35=TIME(10,0,0),コード表!$B$85,IF($AG35=TIME(10,30,0),コード表!$B$86,IF($AG35=TIME(11,0,0),コード表!$B$87,IF($AG35=TIME(11,30,0),コード表!$B$88,IF($AG35=TIME(12,0,0),コード表!$B$89,IF($AG35=TIME(12,30,0),コード表!$B$90,IF($AG35=TIME(13,0,0),コード表!$B$91,IF($AG35=TIME(13,30,0),コード表!$B$92,IF($AG35=TIME(14,0,0),コード表!$B$93,IF($AG35=TIME(14,30,0),コード表!$B$94,IF($AG35=TIME(15,0,0),コード表!$B$95,IF($AG35=TIME(15,30,0),コード表!$B$96,IF($AG35=TIME(16,0,0),コード表!$B$97,IF($AG35=TIME(16,30,0),コード表!$B$98,IF($AG35=TIME(17,0,0),コード表!$B$99,IF($AG35=TIME(17,30,0),コード表!$B$100,IF($AG35=TIME(18,0,0),コード表!$B$101))))))))))))))))))))))))))))))))))</f>
        <v/>
      </c>
      <c r="BM35" s="407" t="str">
        <f t="shared" ref="BM35" si="102">IF(SUMIFS($BA$13:$BA$74,$AT$13:$AT$74,BF35)&gt;0,"〇","")</f>
        <v/>
      </c>
      <c r="BN35" s="407" t="str">
        <f>IF(BM35="","",IF($AG35=TIME(2,0,0),コード表!$B$102,IF($AG35=TIME(2,30,0),コード表!$B$103,IF($AG35=TIME(3,0,0),コード表!$B$104,IF($AG35=TIME(3,30,0),コード表!$B$105,IF($AG35=TIME(4,0,0),コード表!$B$106,IF($AG35=TIME(4,30,0),コード表!$B$107,IF($AG35=TIME(5,0,0),コード表!$B$108,IF($AG35=TIME(5,30,0),コード表!$B$109,IF($AG35=TIME(6,0,0),コード表!$B$110,IF($AG35=TIME(6,30,0),コード表!$B$111,IF($AG35=TIME(7,0,0),コード表!$B$112,IF($AG35=TIME(7,30,0),コード表!$B$113,IF($AG35=TIME(8,0,0),コード表!$B$114,IF($AG35=TIME(8,30,0),コード表!$B$115,IF($AG35=TIME(9,0,0),コード表!$B$116,IF($AG35=TIME(9,30,0),コード表!$B$117,IF($AG35=TIME(10,0,0),コード表!$B$118,IF($AG35=TIME(10,30,0),コード表!$B$119,IF($AG35=TIME(11,0,0),コード表!$B$120,IF($AG35=TIME(11,30,0),コード表!$B$121,IF($AG35=TIME(12,0,0),コード表!$B$122,IF($AG35=TIME(12,30,0),コード表!$B$123,IF($AG35=TIME(13,0,0),コード表!$B$124,IF($AG35=TIME(13,30,0),コード表!$B$125,IF($AG35=TIME(14,0,0),コード表!$B$126,IF($AG35=TIME(14,30,0),コード表!$B$127,IF($AG35=TIME(15,0,0),コード表!$B$128,IF($AG35=TIME(15,30,0),コード表!$B$129,IF($AG35=TIME(16,0,0),コード表!$B$130,IF($AG35=TIME(16,30,0),コード表!$B$131,IF($AG35=TIME(17,0,0),コード表!$B$132,IF($AG35=TIME(17,30,0),コード表!$B$133,IF($AG35=TIME(18,0,0),コード表!$B$134))))))))))))))))))))))))))))))))))</f>
        <v/>
      </c>
      <c r="BO35" s="408" t="str">
        <f t="shared" ref="BO35" si="103">IF(SUMIF($AT$13:$AT$74,BF35,$BB$13:$BB$74)=0,"",SUMIF($AT$13:$AT$74,BF35,$BB$13:$BB$74))</f>
        <v/>
      </c>
      <c r="BP35" s="409" t="str">
        <f t="shared" ref="BP35" si="104">IF(AND(BH35="",BJ35="",BL35="",BN35="",BO35=""),"",MAX(BH35+BJ35,BH35+BL35,BH35+BN35))</f>
        <v/>
      </c>
      <c r="BQ35" s="409" t="str">
        <f t="shared" ref="BQ35" si="105">IF(AND(BH35="",BJ35="",BL35="",BN35=""),"",IF(AND(BJ35="",BL35="",BN35=""),"加算無",IF(MAX(BH35+BJ35+BO35,BH35+BL35+BO35,BH35+BN35+BO35)=BH35+BJ35+BO35,"重度",IF(MAX(BH35+BJ35+BO35,BH35+BL35+BO35,BH35+BN35+BO35)=BH35+BL35+BO35,"外",IF(MAX(BH35+BJ35+BO35,BH35+BL35+BO35,BH35+BN35+BO35)=BH35+BN35+BO35,"内")))))</f>
        <v/>
      </c>
      <c r="BV35" s="93"/>
      <c r="BW35" s="80"/>
    </row>
    <row r="36" spans="1:75" s="5" customFormat="1" ht="17.649999999999999" customHeight="1" thickTop="1" thickBot="1">
      <c r="A36" s="12"/>
      <c r="B36" s="16"/>
      <c r="C36" s="288"/>
      <c r="D36" s="289"/>
      <c r="E36" s="292"/>
      <c r="F36" s="293"/>
      <c r="G36" s="296"/>
      <c r="H36" s="297"/>
      <c r="I36" s="299"/>
      <c r="J36" s="301"/>
      <c r="K36" s="297"/>
      <c r="L36" s="301"/>
      <c r="M36" s="297"/>
      <c r="N36" s="299"/>
      <c r="O36" s="417"/>
      <c r="P36" s="418"/>
      <c r="Q36" s="394"/>
      <c r="R36" s="395"/>
      <c r="S36" s="378"/>
      <c r="T36" s="379"/>
      <c r="U36" s="382"/>
      <c r="V36" s="383"/>
      <c r="W36" s="382"/>
      <c r="X36" s="383"/>
      <c r="Y36" s="382"/>
      <c r="Z36" s="398"/>
      <c r="AA36" s="402"/>
      <c r="AB36" s="403"/>
      <c r="AC36" s="404"/>
      <c r="AD36" s="127"/>
      <c r="AE36" s="430"/>
      <c r="AF36" s="432"/>
      <c r="AG36" s="387"/>
      <c r="AH36" s="388"/>
      <c r="AI36" s="388"/>
      <c r="AJ36" s="389"/>
      <c r="AK36" s="374"/>
      <c r="AL36" s="374"/>
      <c r="AM36" s="374"/>
      <c r="AN36" s="374"/>
      <c r="AO36" s="375"/>
      <c r="AP36" s="128"/>
      <c r="AQ36" s="129"/>
      <c r="AR36" s="128"/>
      <c r="AT36" s="390"/>
      <c r="AU36" s="391"/>
      <c r="AV36" s="391"/>
      <c r="AW36" s="421"/>
      <c r="AX36" s="420"/>
      <c r="AY36" s="420"/>
      <c r="AZ36" s="420"/>
      <c r="BA36" s="407"/>
      <c r="BB36" s="408"/>
      <c r="BF36" s="410"/>
      <c r="BG36" s="411"/>
      <c r="BH36" s="419"/>
      <c r="BI36" s="420"/>
      <c r="BJ36" s="420"/>
      <c r="BK36" s="420"/>
      <c r="BL36" s="420"/>
      <c r="BM36" s="407"/>
      <c r="BN36" s="407"/>
      <c r="BO36" s="408"/>
      <c r="BP36" s="409"/>
      <c r="BQ36" s="409"/>
      <c r="BV36" s="93"/>
      <c r="BW36" s="80"/>
    </row>
    <row r="37" spans="1:75" s="5" customFormat="1" ht="17.649999999999999" customHeight="1" thickTop="1" thickBot="1">
      <c r="A37" s="12"/>
      <c r="B37" s="16"/>
      <c r="C37" s="288"/>
      <c r="D37" s="289"/>
      <c r="E37" s="290" t="str">
        <f>IF(C37="","",TEXT(AT37,"aaa"))</f>
        <v/>
      </c>
      <c r="F37" s="291"/>
      <c r="G37" s="294"/>
      <c r="H37" s="295"/>
      <c r="I37" s="412" t="s">
        <v>122</v>
      </c>
      <c r="J37" s="413"/>
      <c r="K37" s="414"/>
      <c r="L37" s="440"/>
      <c r="M37" s="441"/>
      <c r="N37" s="412" t="s">
        <v>122</v>
      </c>
      <c r="O37" s="415"/>
      <c r="P37" s="416"/>
      <c r="Q37" s="392" t="str">
        <f>IF(G37="","",IF(AW37&lt;TIME(2,0,0),TIME(2,0,0),IF(MINUTE(AW37)&lt;30,TIME(HOUR(AW37),30,0),TIME(HOUR(AW37)+1,0,0))))</f>
        <v/>
      </c>
      <c r="R37" s="393"/>
      <c r="S37" s="376"/>
      <c r="T37" s="377"/>
      <c r="U37" s="380"/>
      <c r="V37" s="381"/>
      <c r="W37" s="380"/>
      <c r="X37" s="381"/>
      <c r="Y37" s="396"/>
      <c r="Z37" s="397"/>
      <c r="AA37" s="399"/>
      <c r="AB37" s="400"/>
      <c r="AC37" s="401"/>
      <c r="AD37" s="127"/>
      <c r="AE37" s="429">
        <v>13</v>
      </c>
      <c r="AF37" s="431" t="str">
        <f t="shared" ca="1" si="12"/>
        <v>日</v>
      </c>
      <c r="AG37" s="384" t="str">
        <f t="shared" ref="AG37" si="106">IF(BG37=0,"",IF(BG37&lt;TIME(2,0,0),TIME(2,0,0),IF(MINUTE(BG37)&lt;30,TIME(HOUR(BG37),30,0),TIME(HOUR(BG37)+1,0,0))))</f>
        <v/>
      </c>
      <c r="AH37" s="385"/>
      <c r="AI37" s="385"/>
      <c r="AJ37" s="386"/>
      <c r="AK37" s="372" t="str">
        <f t="shared" ref="AK37" si="107">IF(AND(BH37="",BJ37="",BL37="",BN37="",BO37=""),"",MAX(BH37+BJ37+BO37,BH37+BL37+BO37,BH37+BN37+BO37))</f>
        <v/>
      </c>
      <c r="AL37" s="372"/>
      <c r="AM37" s="372"/>
      <c r="AN37" s="372"/>
      <c r="AO37" s="373"/>
      <c r="AP37" s="128"/>
      <c r="AQ37" s="129"/>
      <c r="AR37" s="128"/>
      <c r="AT37" s="390" t="e">
        <f>DATE(請求書!$K$29,請求書!$Q$29,'実績記録 （２枚用）'!C37)</f>
        <v>#NUM!</v>
      </c>
      <c r="AU37" s="391">
        <f>TIME(G37,J37,0)</f>
        <v>0</v>
      </c>
      <c r="AV37" s="391">
        <f>TIME(L37,O37,0)</f>
        <v>0</v>
      </c>
      <c r="AW37" s="421">
        <f t="shared" ref="AW37" si="108">AV37-AU37</f>
        <v>0</v>
      </c>
      <c r="AX37" s="420" t="str">
        <f>IF($Q37=TIME(2,0,0),コード表!$B$3,IF($Q37=TIME(2,30,0),コード表!$B$4,IF($Q37=TIME(3,0,0),コード表!$B$5,IF($Q37=TIME(3,30,0),コード表!$B$6,IF($Q37=TIME(4,0,0),コード表!$B$7,IF($Q37=TIME(4,30,0),コード表!$B$8,IF($Q37=TIME(5,0,0),コード表!$B$9,IF($Q37=TIME(5,30,0),コード表!$B$10,IF($Q37=TIME(6,0,0),コード表!$B$11,IF($Q37=TIME(6,30,0),コード表!$B$12,IF($Q37=TIME(7,0,0),コード表!$B$13,IF($Q37=TIME(7,30,0),コード表!$B$14,IF($Q37=TIME(8,0,0),コード表!$B$15,IF($Q37=TIME(8,30,0),コード表!$B$16,IF($Q37=TIME(9,0,0),コード表!$B$17,IF($Q37=TIME(9,30,0),コード表!$B$18,IF($Q37=TIME(10,0,0),コード表!$B$19,IF($Q37=TIME(10,30,0),コード表!$B$20,IF($Q37=TIME(11,0,0),コード表!$B$21,IF($Q37=TIME(11,30,0),コード表!$B$22,IF($Q37=TIME(12,0,0),コード表!$B$23,IF($Q37=TIME(12,30,0),コード表!$B$24,IF($Q37=TIME(13,0,0),コード表!$B$25,IF($Q37=TIME(13,30,0),コード表!$B$26,IF($Q37=TIME(14,0,0),コード表!$B$27,IF($Q37=TIME(14,30,0),コード表!$B$28,IF($Q37=TIME(15,0,0),コード表!$B$29,IF($Q37=TIME(15,30,0),コード表!$B$30,IF($Q37=TIME(16,0,0),コード表!$B$31,IF($Q37=TIME(16,30,0),コード表!$B$32,IF($Q37=TIME(17,0,0),コード表!$B$33,IF($Q37=TIME(17,30,0),コード表!$B$34,IF($Q37=TIME(18,0,0),コード表!$B$35,"")))))))))))))))))))))))))))))))))</f>
        <v/>
      </c>
      <c r="AY37" s="420" t="str">
        <f>IF(S37="","",IF($Q37=TIME(2,0,0),コード表!$B$36,IF($Q37=TIME(2,30,0),コード表!$B$37,IF($Q37=TIME(3,0,0),コード表!$B$38,IF($Q37=TIME(3,30,0),コード表!$B$39,IF($Q37=TIME(4,0,0),コード表!$B$40,IF($Q37=TIME(4,30,0),コード表!$B$41,IF($Q37=TIME(5,0,0),コード表!$B$42,IF($Q37=TIME(5,30,0),コード表!$B$43,IF($Q37=TIME(6,0,0),コード表!$B$44,IF($Q37=TIME(6,30,0),コード表!$B$45,IF($Q37=TIME(7,0,0),コード表!$B$46,IF($Q37=TIME(7,30,0),コード表!$B$47,IF($Q37=TIME(8,0,0),コード表!$B$48,IF($Q37=TIME(8,30,0),コード表!$B$49,IF($Q37=TIME(9,0,0),コード表!$B$50,IF($Q37=TIME(9,30,0),コード表!$B$51,IF($Q37=TIME(10,0,0),コード表!$B$52,IF($Q37=TIME(10,30,0),コード表!$B$53,IF($Q37=TIME(11,0,0),コード表!$B$54,IF($Q37=TIME(11,30,0),コード表!$B$55,IF($Q37=TIME(12,0,0),コード表!$B$56,IF($Q37=TIME(12,30,0),コード表!$B$57,IF($Q37=TIME(13,0,0),コード表!$B$58,IF($Q37=TIME(13,30,0),コード表!$B$59,IF($Q37=TIME(14,0,0),コード表!$B$60,IF($Q37=TIME(14,30,0),コード表!$B$61,IF($Q37=TIME(15,0,0),コード表!$B$62,IF($Q37=TIME(15,30,0),コード表!$B$63,IF($Q37=TIME(16,0,0),コード表!$B$64,IF($Q37=TIME(16,30,0),コード表!$B$65,IF($Q37=TIME(17,0,0),コード表!$B$66,IF($Q37=TIME(17,30,0),コード表!$B$67,IF($Q37=TIME(18,0,0),コード表!$B$68))))))))))))))))))))))))))))))))))</f>
        <v/>
      </c>
      <c r="AZ37" s="420" t="str">
        <f>IF(U37="","",IF($Q37=TIME(2,0,0),コード表!$B$69,IF($Q37=TIME(2,30,0),コード表!$B$70,IF($Q37=TIME(3,0,0),コード表!$B$71,IF($Q37=TIME(3,30,0),コード表!$B$72,IF($Q37=TIME(4,0,0),コード表!$B$73,IF($Q37=TIME(4,30,0),コード表!$B$74,IF($Q37=TIME(5,0,0),コード表!$B$75,IF($Q37=TIME(5,30,0),コード表!$B$76,IF($Q37=TIME(6,0,0),コード表!$B$77,IF($Q37=TIME(6,30,0),コード表!$B$78,IF($Q37=TIME(7,0,0),コード表!$B$79,IF($Q37=TIME(7,30,0),コード表!$B$80,IF($Q37=TIME(8,0,0),コード表!$B$81,IF($Q37=TIME(8,30,0),コード表!$B$82,IF($Q37=TIME(9,0,0),コード表!$B$83,IF($Q37=TIME(9,30,0),コード表!$B$84,IF($Q37=TIME(10,0,0),コード表!$B$85,IF($Q37=TIME(10,30,0),コード表!$B$86,IF($Q37=TIME(11,0,0),コード表!$B$87,IF($Q37=TIME(11,30,0),コード表!$B$88,IF($Q37=TIME(12,0,0),コード表!$B$89,IF($Q37=TIME(12,30,0),コード表!$B$90,IF($Q37=TIME(13,0,0),コード表!$B$91,IF($Q37=TIME(13,30,0),コード表!$B$92,IF($Q37=TIME(14,0,0),コード表!$B$93,IF($Q37=TIME(14,30,0),コード表!$B$94,IF($Q37=TIME(15,0,0),コード表!$B$95,IF($Q37=TIME(15,30,0),コード表!$B$96,IF($Q37=TIME(16,0,0),コード表!$B$97,IF($Q37=TIME(16,30,0),コード表!$B$98,IF($Q37=TIME(17,0,0),コード表!$B$99,IF($Q37=TIME(17,30,0),コード表!$B$100,IF($Q37=TIME(18,0,0),コード表!$B$101))))))))))))))))))))))))))))))))))</f>
        <v/>
      </c>
      <c r="BA37" s="407" t="str">
        <f>IF(W37="","",IF($Q37=TIME(2,0,0),コード表!$B$102,IF($Q37=TIME(2,30,0),コード表!$B$103,IF($Q37=TIME(3,0,0),コード表!$B$104,IF($Q37=TIME(3,30,0),コード表!$B$105,IF($Q37=TIME(4,0,0),コード表!$B$106,IF($Q37=TIME(4,30,0),コード表!$B$107,IF($Q37=TIME(5,0,0),コード表!$B$108,IF($Q37=TIME(5,30,0),コード表!$B$109,IF($Q37=TIME(6,0,0),コード表!$B$110,IF($Q37=TIME(6,30,0),コード表!$B$111,IF($Q37=TIME(7,0,0),コード表!$B$112,IF($Q37=TIME(7,30,0),コード表!$B$113,IF($Q37=TIME(8,0,0),コード表!$B$114,IF($Q37=TIME(8,30,0),コード表!$B$115,IF($Q37=TIME(9,0,0),コード表!$B$116,IF($Q37=TIME(9,30,0),コード表!$B$117,IF($Q37=TIME(10,0,0),コード表!$B$118,IF($Q37=TIME(10,30,0),コード表!$B$119,IF($Q37=TIME(11,0,0),コード表!$B$120,IF($Q37=TIME(11,30,0),コード表!$B$121,IF($Q37=TIME(12,0,0),コード表!$B$122,IF($Q37=TIME(12,30,0),コード表!$B$123,IF($Q37=TIME(13,0,0),コード表!$B$124,IF($Q37=TIME(13,30,0),コード表!$B$125,IF($Q37=TIME(14,0,0),コード表!$B$126,IF($Q37=TIME(14,30,0),コード表!$B$127,IF($Q37=TIME(15,0,0),コード表!$B$128,IF($Q37=TIME(15,30,0),コード表!$B$129,IF($Q37=TIME(16,0,0),コード表!$B$130,IF($Q37=TIME(16,30,0),コード表!$B$131,IF($Q37=TIME(17,0,0),コード表!$B$132,IF($Q37=TIME(17,30,0),コード表!$B$133,IF($Q37=TIME(18,0,0),コード表!$B$134))))))))))))))))))))))))))))))))))</f>
        <v/>
      </c>
      <c r="BB37" s="408" t="str">
        <f>IF(Y37="","",Y37*コード表!$B$135)</f>
        <v/>
      </c>
      <c r="BF37" s="410">
        <f>DATE(請求書!$K$29,請求書!$Q$29,'実績記録 （２枚用）'!AE37)</f>
        <v>45851</v>
      </c>
      <c r="BG37" s="411">
        <f t="shared" ref="BG37" si="109">SUMIF($AT$13:$AT$74,BF37,$AW$13:$AW$74)</f>
        <v>0</v>
      </c>
      <c r="BH37" s="419" t="str">
        <f>IF($AG37=TIME(2,0,0),コード表!$B$3,IF($AG37=TIME(2,30,0),コード表!$B$4,IF($AG37=TIME(3,0,0),コード表!$B$5,IF($AG37=TIME(3,30,0),コード表!$B$6,IF($AG37=TIME(4,0,0),コード表!$B$7,IF($AG37=TIME(4,30,0),コード表!$B$8,IF($AG37=TIME(5,0,0),コード表!$B$9,IF($AG37=TIME(5,30,0),コード表!$B$10,IF($AG37=TIME(6,0,0),コード表!$B$11,IF($AG37=TIME(6,30,0),コード表!$B$12,IF($AG37=TIME(7,0,0),コード表!$B$13,IF($AG37=TIME(7,30,0),コード表!$B$14,IF($AG37=TIME(8,0,0),コード表!$B$15,IF($AG37=TIME(8,30,0),コード表!$B$16,IF($AG37=TIME(9,0,0),コード表!$B$17,IF($AG37=TIME(9,30,0),コード表!$B$18,IF($AG37=TIME(10,0,0),コード表!$B$19,IF($AG37=TIME(10,30,0),コード表!$B$20,IF($AG37=TIME(11,0,0),コード表!$B$21,IF($AG37=TIME(11,30,0),コード表!$B$22,IF($AG37=TIME(12,0,0),コード表!$B$23,IF($AG37=TIME(12,30,0),コード表!$B$24,IF($AG37=TIME(13,0,0),コード表!$B$25,IF($AG37=TIME(13,30,0),コード表!$B$26,IF($AG37=TIME(14,0,0),コード表!$B$27,IF($AG37=TIME(14,30,0),コード表!$B$28,IF($AG37=TIME(15,0,0),コード表!$B$29,IF($AG37=TIME(15,30,0),コード表!$B$30,IF($AG37=TIME(16,0,0),コード表!$B$31,IF($AG37=TIME(16,30,0),コード表!$B$32,IF($AG37=TIME(17,0,0),コード表!$B$33,IF($AG37=TIME(17,30,0),コード表!$B$34,IF($AG37=TIME(18,0,0),コード表!$B$35,"")))))))))))))))))))))))))))))))))</f>
        <v/>
      </c>
      <c r="BI37" s="420" t="str">
        <f t="shared" si="65"/>
        <v/>
      </c>
      <c r="BJ37" s="420" t="str">
        <f>IF(BI37="","",IF($AG37=TIME(2,0,0),コード表!$B$36,IF($AG37=TIME(2,30,0),コード表!$B$37,IF($AG37=TIME(3,0,0),コード表!$B$38,IF($AG37=TIME(3,30,0),コード表!$B$39,IF($AG37=TIME(4,0,0),コード表!$B$40,IF($AG37=TIME(4,30,0),コード表!$B$41,IF($AG37=TIME(5,0,0),コード表!$B$42,IF($AG37=TIME(5,30,0),コード表!$B$43,IF($AG37=TIME(6,0,0),コード表!$B$44,IF($AG37=TIME(6,30,0),コード表!$B$45,IF($AG37=TIME(7,0,0),コード表!$B$46,IF($AG37=TIME(7,30,0),コード表!$B$47,IF($AG37=TIME(8,0,0),コード表!$B$48,IF($AG37=TIME(8,30,0),コード表!$B$49,IF($AG37=TIME(9,0,0),コード表!$B$50,IF($AG37=TIME(9,30,0),コード表!$B$51,IF($AG37=TIME(10,0,0),コード表!$B$52,IF($AG37=TIME(10,30,0),コード表!$B$53,IF($AG37=TIME(11,0,0),コード表!$B$54,IF($AG37=TIME(11,30,0),コード表!$B$55,IF($AG37=TIME(12,0,0),コード表!$B$56,IF($AG37=TIME(12,30,0),コード表!$B$57,IF($AG37=TIME(13,0,0),コード表!$B$58,IF($AG37=TIME(13,30,0),コード表!$B$59,IF($AG37=TIME(14,0,0),コード表!$B$60,IF($AG37=TIME(14,30,0),コード表!$B$61,IF($AG37=TIME(15,0,0),コード表!$B$62,IF($AG37=TIME(15,30,0),コード表!$B$63,IF($AG37=TIME(16,0,0),コード表!$B$64,IF($AG37=TIME(16,30,0),コード表!$B$65,IF($AG37=TIME(17,0,0),コード表!$B$66,IF($AG37=TIME(17,30,0),コード表!$B$67,IF($AG37=TIME(18,0,0),コード表!$B$68))))))))))))))))))))))))))))))))))</f>
        <v/>
      </c>
      <c r="BK37" s="420" t="str">
        <f t="shared" ref="BK37" si="110">IF(SUMIFS($AZ$13:$AZ$74,$AT$13:$AT$74,BF37)&gt;0,"〇","")</f>
        <v/>
      </c>
      <c r="BL37" s="420" t="str">
        <f>IF(BK37="","",IF($AG37=TIME(2,0,0),コード表!$B$69,IF($AG37=TIME(2,30,0),コード表!$B$70,IF($AG37=TIME(3,0,0),コード表!$B$71,IF($AG37=TIME(3,30,0),コード表!$B$72,IF($AG37=TIME(4,0,0),コード表!$B$73,IF($AG37=TIME(4,30,0),コード表!$B$74,IF($AG37=TIME(5,0,0),コード表!$B$75,IF($AG37=TIME(5,30,0),コード表!$B$76,IF($AG37=TIME(6,0,0),コード表!$B$77,IF($AG37=TIME(6,30,0),コード表!$B$78,IF($AG37=TIME(7,0,0),コード表!$B$79,IF($AG37=TIME(7,30,0),コード表!$B$80,IF($AG37=TIME(8,0,0),コード表!$B$81,IF($AG37=TIME(8,30,0),コード表!$B$82,IF($AG37=TIME(9,0,0),コード表!$B$83,IF($AG37=TIME(9,30,0),コード表!$B$84,IF($AG37=TIME(10,0,0),コード表!$B$85,IF($AG37=TIME(10,30,0),コード表!$B$86,IF($AG37=TIME(11,0,0),コード表!$B$87,IF($AG37=TIME(11,30,0),コード表!$B$88,IF($AG37=TIME(12,0,0),コード表!$B$89,IF($AG37=TIME(12,30,0),コード表!$B$90,IF($AG37=TIME(13,0,0),コード表!$B$91,IF($AG37=TIME(13,30,0),コード表!$B$92,IF($AG37=TIME(14,0,0),コード表!$B$93,IF($AG37=TIME(14,30,0),コード表!$B$94,IF($AG37=TIME(15,0,0),コード表!$B$95,IF($AG37=TIME(15,30,0),コード表!$B$96,IF($AG37=TIME(16,0,0),コード表!$B$97,IF($AG37=TIME(16,30,0),コード表!$B$98,IF($AG37=TIME(17,0,0),コード表!$B$99,IF($AG37=TIME(17,30,0),コード表!$B$100,IF($AG37=TIME(18,0,0),コード表!$B$101))))))))))))))))))))))))))))))))))</f>
        <v/>
      </c>
      <c r="BM37" s="407" t="str">
        <f t="shared" ref="BM37" si="111">IF(SUMIFS($BA$13:$BA$74,$AT$13:$AT$74,BF37)&gt;0,"〇","")</f>
        <v/>
      </c>
      <c r="BN37" s="407" t="str">
        <f>IF(BM37="","",IF($AG37=TIME(2,0,0),コード表!$B$102,IF($AG37=TIME(2,30,0),コード表!$B$103,IF($AG37=TIME(3,0,0),コード表!$B$104,IF($AG37=TIME(3,30,0),コード表!$B$105,IF($AG37=TIME(4,0,0),コード表!$B$106,IF($AG37=TIME(4,30,0),コード表!$B$107,IF($AG37=TIME(5,0,0),コード表!$B$108,IF($AG37=TIME(5,30,0),コード表!$B$109,IF($AG37=TIME(6,0,0),コード表!$B$110,IF($AG37=TIME(6,30,0),コード表!$B$111,IF($AG37=TIME(7,0,0),コード表!$B$112,IF($AG37=TIME(7,30,0),コード表!$B$113,IF($AG37=TIME(8,0,0),コード表!$B$114,IF($AG37=TIME(8,30,0),コード表!$B$115,IF($AG37=TIME(9,0,0),コード表!$B$116,IF($AG37=TIME(9,30,0),コード表!$B$117,IF($AG37=TIME(10,0,0),コード表!$B$118,IF($AG37=TIME(10,30,0),コード表!$B$119,IF($AG37=TIME(11,0,0),コード表!$B$120,IF($AG37=TIME(11,30,0),コード表!$B$121,IF($AG37=TIME(12,0,0),コード表!$B$122,IF($AG37=TIME(12,30,0),コード表!$B$123,IF($AG37=TIME(13,0,0),コード表!$B$124,IF($AG37=TIME(13,30,0),コード表!$B$125,IF($AG37=TIME(14,0,0),コード表!$B$126,IF($AG37=TIME(14,30,0),コード表!$B$127,IF($AG37=TIME(15,0,0),コード表!$B$128,IF($AG37=TIME(15,30,0),コード表!$B$129,IF($AG37=TIME(16,0,0),コード表!$B$130,IF($AG37=TIME(16,30,0),コード表!$B$131,IF($AG37=TIME(17,0,0),コード表!$B$132,IF($AG37=TIME(17,30,0),コード表!$B$133,IF($AG37=TIME(18,0,0),コード表!$B$134))))))))))))))))))))))))))))))))))</f>
        <v/>
      </c>
      <c r="BO37" s="408" t="str">
        <f t="shared" ref="BO37" si="112">IF(SUMIF($AT$13:$AT$74,BF37,$BB$13:$BB$74)=0,"",SUMIF($AT$13:$AT$74,BF37,$BB$13:$BB$74))</f>
        <v/>
      </c>
      <c r="BP37" s="409" t="str">
        <f t="shared" ref="BP37" si="113">IF(AND(BH37="",BJ37="",BL37="",BN37="",BO37=""),"",MAX(BH37+BJ37,BH37+BL37,BH37+BN37))</f>
        <v/>
      </c>
      <c r="BQ37" s="409" t="str">
        <f t="shared" ref="BQ37" si="114">IF(AND(BH37="",BJ37="",BL37="",BN37=""),"",IF(AND(BJ37="",BL37="",BN37=""),"加算無",IF(MAX(BH37+BJ37+BO37,BH37+BL37+BO37,BH37+BN37+BO37)=BH37+BJ37+BO37,"重度",IF(MAX(BH37+BJ37+BO37,BH37+BL37+BO37,BH37+BN37+BO37)=BH37+BL37+BO37,"外",IF(MAX(BH37+BJ37+BO37,BH37+BL37+BO37,BH37+BN37+BO37)=BH37+BN37+BO37,"内")))))</f>
        <v/>
      </c>
      <c r="BV37" s="93"/>
      <c r="BW37" s="80"/>
    </row>
    <row r="38" spans="1:75" s="5" customFormat="1" ht="17.649999999999999" customHeight="1" thickTop="1" thickBot="1">
      <c r="A38" s="12"/>
      <c r="B38" s="16"/>
      <c r="C38" s="288"/>
      <c r="D38" s="289"/>
      <c r="E38" s="292"/>
      <c r="F38" s="293"/>
      <c r="G38" s="296"/>
      <c r="H38" s="297"/>
      <c r="I38" s="299"/>
      <c r="J38" s="301"/>
      <c r="K38" s="297"/>
      <c r="L38" s="301"/>
      <c r="M38" s="297"/>
      <c r="N38" s="299"/>
      <c r="O38" s="417"/>
      <c r="P38" s="418"/>
      <c r="Q38" s="394"/>
      <c r="R38" s="395"/>
      <c r="S38" s="378"/>
      <c r="T38" s="379"/>
      <c r="U38" s="382"/>
      <c r="V38" s="383"/>
      <c r="W38" s="382"/>
      <c r="X38" s="383"/>
      <c r="Y38" s="382"/>
      <c r="Z38" s="398"/>
      <c r="AA38" s="402"/>
      <c r="AB38" s="403"/>
      <c r="AC38" s="404"/>
      <c r="AD38" s="127"/>
      <c r="AE38" s="430"/>
      <c r="AF38" s="432"/>
      <c r="AG38" s="387"/>
      <c r="AH38" s="388"/>
      <c r="AI38" s="388"/>
      <c r="AJ38" s="389"/>
      <c r="AK38" s="374"/>
      <c r="AL38" s="374"/>
      <c r="AM38" s="374"/>
      <c r="AN38" s="374"/>
      <c r="AO38" s="375"/>
      <c r="AP38" s="128"/>
      <c r="AQ38" s="129"/>
      <c r="AR38" s="128"/>
      <c r="AT38" s="390"/>
      <c r="AU38" s="391"/>
      <c r="AV38" s="391"/>
      <c r="AW38" s="421"/>
      <c r="AX38" s="420"/>
      <c r="AY38" s="420"/>
      <c r="AZ38" s="420"/>
      <c r="BA38" s="407"/>
      <c r="BB38" s="408"/>
      <c r="BF38" s="410"/>
      <c r="BG38" s="411"/>
      <c r="BH38" s="419"/>
      <c r="BI38" s="420"/>
      <c r="BJ38" s="420"/>
      <c r="BK38" s="420"/>
      <c r="BL38" s="420"/>
      <c r="BM38" s="407"/>
      <c r="BN38" s="407"/>
      <c r="BO38" s="408"/>
      <c r="BP38" s="409"/>
      <c r="BQ38" s="409"/>
      <c r="BV38" s="93"/>
      <c r="BW38" s="80"/>
    </row>
    <row r="39" spans="1:75" s="5" customFormat="1" ht="17.649999999999999" customHeight="1" thickTop="1" thickBot="1">
      <c r="A39" s="12"/>
      <c r="B39" s="16"/>
      <c r="C39" s="288"/>
      <c r="D39" s="289"/>
      <c r="E39" s="290" t="str">
        <f>IF(C39="","",TEXT(AT39,"aaa"))</f>
        <v/>
      </c>
      <c r="F39" s="291"/>
      <c r="G39" s="294"/>
      <c r="H39" s="295"/>
      <c r="I39" s="412" t="s">
        <v>122</v>
      </c>
      <c r="J39" s="413"/>
      <c r="K39" s="414"/>
      <c r="L39" s="440"/>
      <c r="M39" s="441"/>
      <c r="N39" s="412" t="s">
        <v>122</v>
      </c>
      <c r="O39" s="415"/>
      <c r="P39" s="416"/>
      <c r="Q39" s="392" t="str">
        <f>IF(G39="","",IF(AW39&lt;TIME(2,0,0),TIME(2,0,0),IF(MINUTE(AW39)&lt;30,TIME(HOUR(AW39),30,0),TIME(HOUR(AW39)+1,0,0))))</f>
        <v/>
      </c>
      <c r="R39" s="393"/>
      <c r="S39" s="376"/>
      <c r="T39" s="377"/>
      <c r="U39" s="380"/>
      <c r="V39" s="381"/>
      <c r="W39" s="380"/>
      <c r="X39" s="381"/>
      <c r="Y39" s="396"/>
      <c r="Z39" s="397"/>
      <c r="AA39" s="399"/>
      <c r="AB39" s="400"/>
      <c r="AC39" s="401"/>
      <c r="AD39" s="127"/>
      <c r="AE39" s="429">
        <v>14</v>
      </c>
      <c r="AF39" s="431" t="str">
        <f t="shared" ca="1" si="12"/>
        <v>月</v>
      </c>
      <c r="AG39" s="384" t="str">
        <f t="shared" ref="AG39" si="115">IF(BG39=0,"",IF(BG39&lt;TIME(2,0,0),TIME(2,0,0),IF(MINUTE(BG39)&lt;30,TIME(HOUR(BG39),30,0),TIME(HOUR(BG39)+1,0,0))))</f>
        <v/>
      </c>
      <c r="AH39" s="385"/>
      <c r="AI39" s="385"/>
      <c r="AJ39" s="386"/>
      <c r="AK39" s="372" t="str">
        <f t="shared" ref="AK39" si="116">IF(AND(BH39="",BJ39="",BL39="",BN39="",BO39=""),"",MAX(BH39+BJ39+BO39,BH39+BL39+BO39,BH39+BN39+BO39))</f>
        <v/>
      </c>
      <c r="AL39" s="372"/>
      <c r="AM39" s="372"/>
      <c r="AN39" s="372"/>
      <c r="AO39" s="373"/>
      <c r="AP39" s="128"/>
      <c r="AQ39" s="129"/>
      <c r="AR39" s="128"/>
      <c r="AT39" s="390" t="e">
        <f>DATE(請求書!$K$29,請求書!$Q$29,'実績記録 （２枚用）'!C39)</f>
        <v>#NUM!</v>
      </c>
      <c r="AU39" s="391">
        <f>TIME(G39,J39,0)</f>
        <v>0</v>
      </c>
      <c r="AV39" s="391">
        <f>TIME(L39,O39,0)</f>
        <v>0</v>
      </c>
      <c r="AW39" s="421">
        <f t="shared" ref="AW39" si="117">AV39-AU39</f>
        <v>0</v>
      </c>
      <c r="AX39" s="420" t="str">
        <f>IF($Q39=TIME(2,0,0),コード表!$B$3,IF($Q39=TIME(2,30,0),コード表!$B$4,IF($Q39=TIME(3,0,0),コード表!$B$5,IF($Q39=TIME(3,30,0),コード表!$B$6,IF($Q39=TIME(4,0,0),コード表!$B$7,IF($Q39=TIME(4,30,0),コード表!$B$8,IF($Q39=TIME(5,0,0),コード表!$B$9,IF($Q39=TIME(5,30,0),コード表!$B$10,IF($Q39=TIME(6,0,0),コード表!$B$11,IF($Q39=TIME(6,30,0),コード表!$B$12,IF($Q39=TIME(7,0,0),コード表!$B$13,IF($Q39=TIME(7,30,0),コード表!$B$14,IF($Q39=TIME(8,0,0),コード表!$B$15,IF($Q39=TIME(8,30,0),コード表!$B$16,IF($Q39=TIME(9,0,0),コード表!$B$17,IF($Q39=TIME(9,30,0),コード表!$B$18,IF($Q39=TIME(10,0,0),コード表!$B$19,IF($Q39=TIME(10,30,0),コード表!$B$20,IF($Q39=TIME(11,0,0),コード表!$B$21,IF($Q39=TIME(11,30,0),コード表!$B$22,IF($Q39=TIME(12,0,0),コード表!$B$23,IF($Q39=TIME(12,30,0),コード表!$B$24,IF($Q39=TIME(13,0,0),コード表!$B$25,IF($Q39=TIME(13,30,0),コード表!$B$26,IF($Q39=TIME(14,0,0),コード表!$B$27,IF($Q39=TIME(14,30,0),コード表!$B$28,IF($Q39=TIME(15,0,0),コード表!$B$29,IF($Q39=TIME(15,30,0),コード表!$B$30,IF($Q39=TIME(16,0,0),コード表!$B$31,IF($Q39=TIME(16,30,0),コード表!$B$32,IF($Q39=TIME(17,0,0),コード表!$B$33,IF($Q39=TIME(17,30,0),コード表!$B$34,IF($Q39=TIME(18,0,0),コード表!$B$35,"")))))))))))))))))))))))))))))))))</f>
        <v/>
      </c>
      <c r="AY39" s="420" t="str">
        <f>IF(S39="","",IF($Q39=TIME(2,0,0),コード表!$B$36,IF($Q39=TIME(2,30,0),コード表!$B$37,IF($Q39=TIME(3,0,0),コード表!$B$38,IF($Q39=TIME(3,30,0),コード表!$B$39,IF($Q39=TIME(4,0,0),コード表!$B$40,IF($Q39=TIME(4,30,0),コード表!$B$41,IF($Q39=TIME(5,0,0),コード表!$B$42,IF($Q39=TIME(5,30,0),コード表!$B$43,IF($Q39=TIME(6,0,0),コード表!$B$44,IF($Q39=TIME(6,30,0),コード表!$B$45,IF($Q39=TIME(7,0,0),コード表!$B$46,IF($Q39=TIME(7,30,0),コード表!$B$47,IF($Q39=TIME(8,0,0),コード表!$B$48,IF($Q39=TIME(8,30,0),コード表!$B$49,IF($Q39=TIME(9,0,0),コード表!$B$50,IF($Q39=TIME(9,30,0),コード表!$B$51,IF($Q39=TIME(10,0,0),コード表!$B$52,IF($Q39=TIME(10,30,0),コード表!$B$53,IF($Q39=TIME(11,0,0),コード表!$B$54,IF($Q39=TIME(11,30,0),コード表!$B$55,IF($Q39=TIME(12,0,0),コード表!$B$56,IF($Q39=TIME(12,30,0),コード表!$B$57,IF($Q39=TIME(13,0,0),コード表!$B$58,IF($Q39=TIME(13,30,0),コード表!$B$59,IF($Q39=TIME(14,0,0),コード表!$B$60,IF($Q39=TIME(14,30,0),コード表!$B$61,IF($Q39=TIME(15,0,0),コード表!$B$62,IF($Q39=TIME(15,30,0),コード表!$B$63,IF($Q39=TIME(16,0,0),コード表!$B$64,IF($Q39=TIME(16,30,0),コード表!$B$65,IF($Q39=TIME(17,0,0),コード表!$B$66,IF($Q39=TIME(17,30,0),コード表!$B$67,IF($Q39=TIME(18,0,0),コード表!$B$68))))))))))))))))))))))))))))))))))</f>
        <v/>
      </c>
      <c r="AZ39" s="420" t="str">
        <f>IF(U39="","",IF($Q39=TIME(2,0,0),コード表!$B$69,IF($Q39=TIME(2,30,0),コード表!$B$70,IF($Q39=TIME(3,0,0),コード表!$B$71,IF($Q39=TIME(3,30,0),コード表!$B$72,IF($Q39=TIME(4,0,0),コード表!$B$73,IF($Q39=TIME(4,30,0),コード表!$B$74,IF($Q39=TIME(5,0,0),コード表!$B$75,IF($Q39=TIME(5,30,0),コード表!$B$76,IF($Q39=TIME(6,0,0),コード表!$B$77,IF($Q39=TIME(6,30,0),コード表!$B$78,IF($Q39=TIME(7,0,0),コード表!$B$79,IF($Q39=TIME(7,30,0),コード表!$B$80,IF($Q39=TIME(8,0,0),コード表!$B$81,IF($Q39=TIME(8,30,0),コード表!$B$82,IF($Q39=TIME(9,0,0),コード表!$B$83,IF($Q39=TIME(9,30,0),コード表!$B$84,IF($Q39=TIME(10,0,0),コード表!$B$85,IF($Q39=TIME(10,30,0),コード表!$B$86,IF($Q39=TIME(11,0,0),コード表!$B$87,IF($Q39=TIME(11,30,0),コード表!$B$88,IF($Q39=TIME(12,0,0),コード表!$B$89,IF($Q39=TIME(12,30,0),コード表!$B$90,IF($Q39=TIME(13,0,0),コード表!$B$91,IF($Q39=TIME(13,30,0),コード表!$B$92,IF($Q39=TIME(14,0,0),コード表!$B$93,IF($Q39=TIME(14,30,0),コード表!$B$94,IF($Q39=TIME(15,0,0),コード表!$B$95,IF($Q39=TIME(15,30,0),コード表!$B$96,IF($Q39=TIME(16,0,0),コード表!$B$97,IF($Q39=TIME(16,30,0),コード表!$B$98,IF($Q39=TIME(17,0,0),コード表!$B$99,IF($Q39=TIME(17,30,0),コード表!$B$100,IF($Q39=TIME(18,0,0),コード表!$B$101))))))))))))))))))))))))))))))))))</f>
        <v/>
      </c>
      <c r="BA39" s="407" t="str">
        <f>IF(W39="","",IF($Q39=TIME(2,0,0),コード表!$B$102,IF($Q39=TIME(2,30,0),コード表!$B$103,IF($Q39=TIME(3,0,0),コード表!$B$104,IF($Q39=TIME(3,30,0),コード表!$B$105,IF($Q39=TIME(4,0,0),コード表!$B$106,IF($Q39=TIME(4,30,0),コード表!$B$107,IF($Q39=TIME(5,0,0),コード表!$B$108,IF($Q39=TIME(5,30,0),コード表!$B$109,IF($Q39=TIME(6,0,0),コード表!$B$110,IF($Q39=TIME(6,30,0),コード表!$B$111,IF($Q39=TIME(7,0,0),コード表!$B$112,IF($Q39=TIME(7,30,0),コード表!$B$113,IF($Q39=TIME(8,0,0),コード表!$B$114,IF($Q39=TIME(8,30,0),コード表!$B$115,IF($Q39=TIME(9,0,0),コード表!$B$116,IF($Q39=TIME(9,30,0),コード表!$B$117,IF($Q39=TIME(10,0,0),コード表!$B$118,IF($Q39=TIME(10,30,0),コード表!$B$119,IF($Q39=TIME(11,0,0),コード表!$B$120,IF($Q39=TIME(11,30,0),コード表!$B$121,IF($Q39=TIME(12,0,0),コード表!$B$122,IF($Q39=TIME(12,30,0),コード表!$B$123,IF($Q39=TIME(13,0,0),コード表!$B$124,IF($Q39=TIME(13,30,0),コード表!$B$125,IF($Q39=TIME(14,0,0),コード表!$B$126,IF($Q39=TIME(14,30,0),コード表!$B$127,IF($Q39=TIME(15,0,0),コード表!$B$128,IF($Q39=TIME(15,30,0),コード表!$B$129,IF($Q39=TIME(16,0,0),コード表!$B$130,IF($Q39=TIME(16,30,0),コード表!$B$131,IF($Q39=TIME(17,0,0),コード表!$B$132,IF($Q39=TIME(17,30,0),コード表!$B$133,IF($Q39=TIME(18,0,0),コード表!$B$134))))))))))))))))))))))))))))))))))</f>
        <v/>
      </c>
      <c r="BB39" s="408" t="str">
        <f>IF(Y39="","",Y39*コード表!$B$135)</f>
        <v/>
      </c>
      <c r="BF39" s="410">
        <f>DATE(請求書!$K$29,請求書!$Q$29,'実績記録 （２枚用）'!AE39)</f>
        <v>45852</v>
      </c>
      <c r="BG39" s="411">
        <f t="shared" si="35"/>
        <v>0</v>
      </c>
      <c r="BH39" s="419" t="str">
        <f>IF($AG39=TIME(2,0,0),コード表!$B$3,IF($AG39=TIME(2,30,0),コード表!$B$4,IF($AG39=TIME(3,0,0),コード表!$B$5,IF($AG39=TIME(3,30,0),コード表!$B$6,IF($AG39=TIME(4,0,0),コード表!$B$7,IF($AG39=TIME(4,30,0),コード表!$B$8,IF($AG39=TIME(5,0,0),コード表!$B$9,IF($AG39=TIME(5,30,0),コード表!$B$10,IF($AG39=TIME(6,0,0),コード表!$B$11,IF($AG39=TIME(6,30,0),コード表!$B$12,IF($AG39=TIME(7,0,0),コード表!$B$13,IF($AG39=TIME(7,30,0),コード表!$B$14,IF($AG39=TIME(8,0,0),コード表!$B$15,IF($AG39=TIME(8,30,0),コード表!$B$16,IF($AG39=TIME(9,0,0),コード表!$B$17,IF($AG39=TIME(9,30,0),コード表!$B$18,IF($AG39=TIME(10,0,0),コード表!$B$19,IF($AG39=TIME(10,30,0),コード表!$B$20,IF($AG39=TIME(11,0,0),コード表!$B$21,IF($AG39=TIME(11,30,0),コード表!$B$22,IF($AG39=TIME(12,0,0),コード表!$B$23,IF($AG39=TIME(12,30,0),コード表!$B$24,IF($AG39=TIME(13,0,0),コード表!$B$25,IF($AG39=TIME(13,30,0),コード表!$B$26,IF($AG39=TIME(14,0,0),コード表!$B$27,IF($AG39=TIME(14,30,0),コード表!$B$28,IF($AG39=TIME(15,0,0),コード表!$B$29,IF($AG39=TIME(15,30,0),コード表!$B$30,IF($AG39=TIME(16,0,0),コード表!$B$31,IF($AG39=TIME(16,30,0),コード表!$B$32,IF($AG39=TIME(17,0,0),コード表!$B$33,IF($AG39=TIME(17,30,0),コード表!$B$34,IF($AG39=TIME(18,0,0),コード表!$B$35,"")))))))))))))))))))))))))))))))))</f>
        <v/>
      </c>
      <c r="BI39" s="420" t="str">
        <f t="shared" si="74"/>
        <v/>
      </c>
      <c r="BJ39" s="420" t="str">
        <f>IF(BI39="","",IF($AG39=TIME(2,0,0),コード表!$B$36,IF($AG39=TIME(2,30,0),コード表!$B$37,IF($AG39=TIME(3,0,0),コード表!$B$38,IF($AG39=TIME(3,30,0),コード表!$B$39,IF($AG39=TIME(4,0,0),コード表!$B$40,IF($AG39=TIME(4,30,0),コード表!$B$41,IF($AG39=TIME(5,0,0),コード表!$B$42,IF($AG39=TIME(5,30,0),コード表!$B$43,IF($AG39=TIME(6,0,0),コード表!$B$44,IF($AG39=TIME(6,30,0),コード表!$B$45,IF($AG39=TIME(7,0,0),コード表!$B$46,IF($AG39=TIME(7,30,0),コード表!$B$47,IF($AG39=TIME(8,0,0),コード表!$B$48,IF($AG39=TIME(8,30,0),コード表!$B$49,IF($AG39=TIME(9,0,0),コード表!$B$50,IF($AG39=TIME(9,30,0),コード表!$B$51,IF($AG39=TIME(10,0,0),コード表!$B$52,IF($AG39=TIME(10,30,0),コード表!$B$53,IF($AG39=TIME(11,0,0),コード表!$B$54,IF($AG39=TIME(11,30,0),コード表!$B$55,IF($AG39=TIME(12,0,0),コード表!$B$56,IF($AG39=TIME(12,30,0),コード表!$B$57,IF($AG39=TIME(13,0,0),コード表!$B$58,IF($AG39=TIME(13,30,0),コード表!$B$59,IF($AG39=TIME(14,0,0),コード表!$B$60,IF($AG39=TIME(14,30,0),コード表!$B$61,IF($AG39=TIME(15,0,0),コード表!$B$62,IF($AG39=TIME(15,30,0),コード表!$B$63,IF($AG39=TIME(16,0,0),コード表!$B$64,IF($AG39=TIME(16,30,0),コード表!$B$65,IF($AG39=TIME(17,0,0),コード表!$B$66,IF($AG39=TIME(17,30,0),コード表!$B$67,IF($AG39=TIME(18,0,0),コード表!$B$68))))))))))))))))))))))))))))))))))</f>
        <v/>
      </c>
      <c r="BK39" s="420" t="str">
        <f t="shared" ref="BK39" si="118">IF(SUMIFS($AZ$13:$AZ$74,$AT$13:$AT$74,BF39)&gt;0,"〇","")</f>
        <v/>
      </c>
      <c r="BL39" s="420" t="str">
        <f>IF(BK39="","",IF($AG39=TIME(2,0,0),コード表!$B$69,IF($AG39=TIME(2,30,0),コード表!$B$70,IF($AG39=TIME(3,0,0),コード表!$B$71,IF($AG39=TIME(3,30,0),コード表!$B$72,IF($AG39=TIME(4,0,0),コード表!$B$73,IF($AG39=TIME(4,30,0),コード表!$B$74,IF($AG39=TIME(5,0,0),コード表!$B$75,IF($AG39=TIME(5,30,0),コード表!$B$76,IF($AG39=TIME(6,0,0),コード表!$B$77,IF($AG39=TIME(6,30,0),コード表!$B$78,IF($AG39=TIME(7,0,0),コード表!$B$79,IF($AG39=TIME(7,30,0),コード表!$B$80,IF($AG39=TIME(8,0,0),コード表!$B$81,IF($AG39=TIME(8,30,0),コード表!$B$82,IF($AG39=TIME(9,0,0),コード表!$B$83,IF($AG39=TIME(9,30,0),コード表!$B$84,IF($AG39=TIME(10,0,0),コード表!$B$85,IF($AG39=TIME(10,30,0),コード表!$B$86,IF($AG39=TIME(11,0,0),コード表!$B$87,IF($AG39=TIME(11,30,0),コード表!$B$88,IF($AG39=TIME(12,0,0),コード表!$B$89,IF($AG39=TIME(12,30,0),コード表!$B$90,IF($AG39=TIME(13,0,0),コード表!$B$91,IF($AG39=TIME(13,30,0),コード表!$B$92,IF($AG39=TIME(14,0,0),コード表!$B$93,IF($AG39=TIME(14,30,0),コード表!$B$94,IF($AG39=TIME(15,0,0),コード表!$B$95,IF($AG39=TIME(15,30,0),コード表!$B$96,IF($AG39=TIME(16,0,0),コード表!$B$97,IF($AG39=TIME(16,30,0),コード表!$B$98,IF($AG39=TIME(17,0,0),コード表!$B$99,IF($AG39=TIME(17,30,0),コード表!$B$100,IF($AG39=TIME(18,0,0),コード表!$B$101))))))))))))))))))))))))))))))))))</f>
        <v/>
      </c>
      <c r="BM39" s="407" t="str">
        <f t="shared" ref="BM39" si="119">IF(SUMIFS($BA$13:$BA$74,$AT$13:$AT$74,BF39)&gt;0,"〇","")</f>
        <v/>
      </c>
      <c r="BN39" s="407" t="str">
        <f>IF(BM39="","",IF($AG39=TIME(2,0,0),コード表!$B$102,IF($AG39=TIME(2,30,0),コード表!$B$103,IF($AG39=TIME(3,0,0),コード表!$B$104,IF($AG39=TIME(3,30,0),コード表!$B$105,IF($AG39=TIME(4,0,0),コード表!$B$106,IF($AG39=TIME(4,30,0),コード表!$B$107,IF($AG39=TIME(5,0,0),コード表!$B$108,IF($AG39=TIME(5,30,0),コード表!$B$109,IF($AG39=TIME(6,0,0),コード表!$B$110,IF($AG39=TIME(6,30,0),コード表!$B$111,IF($AG39=TIME(7,0,0),コード表!$B$112,IF($AG39=TIME(7,30,0),コード表!$B$113,IF($AG39=TIME(8,0,0),コード表!$B$114,IF($AG39=TIME(8,30,0),コード表!$B$115,IF($AG39=TIME(9,0,0),コード表!$B$116,IF($AG39=TIME(9,30,0),コード表!$B$117,IF($AG39=TIME(10,0,0),コード表!$B$118,IF($AG39=TIME(10,30,0),コード表!$B$119,IF($AG39=TIME(11,0,0),コード表!$B$120,IF($AG39=TIME(11,30,0),コード表!$B$121,IF($AG39=TIME(12,0,0),コード表!$B$122,IF($AG39=TIME(12,30,0),コード表!$B$123,IF($AG39=TIME(13,0,0),コード表!$B$124,IF($AG39=TIME(13,30,0),コード表!$B$125,IF($AG39=TIME(14,0,0),コード表!$B$126,IF($AG39=TIME(14,30,0),コード表!$B$127,IF($AG39=TIME(15,0,0),コード表!$B$128,IF($AG39=TIME(15,30,0),コード表!$B$129,IF($AG39=TIME(16,0,0),コード表!$B$130,IF($AG39=TIME(16,30,0),コード表!$B$131,IF($AG39=TIME(17,0,0),コード表!$B$132,IF($AG39=TIME(17,30,0),コード表!$B$133,IF($AG39=TIME(18,0,0),コード表!$B$134))))))))))))))))))))))))))))))))))</f>
        <v/>
      </c>
      <c r="BO39" s="408" t="str">
        <f t="shared" ref="BO39" si="120">IF(SUMIF($AT$13:$AT$74,BF39,$BB$13:$BB$74)=0,"",SUMIF($AT$13:$AT$74,BF39,$BB$13:$BB$74))</f>
        <v/>
      </c>
      <c r="BP39" s="409" t="str">
        <f t="shared" ref="BP39" si="121">IF(AND(BH39="",BJ39="",BL39="",BN39="",BO39=""),"",MAX(BH39+BJ39,BH39+BL39,BH39+BN39))</f>
        <v/>
      </c>
      <c r="BQ39" s="409" t="str">
        <f t="shared" ref="BQ39" si="122">IF(AND(BH39="",BJ39="",BL39="",BN39=""),"",IF(AND(BJ39="",BL39="",BN39=""),"加算無",IF(MAX(BH39+BJ39+BO39,BH39+BL39+BO39,BH39+BN39+BO39)=BH39+BJ39+BO39,"重度",IF(MAX(BH39+BJ39+BO39,BH39+BL39+BO39,BH39+BN39+BO39)=BH39+BL39+BO39,"外",IF(MAX(BH39+BJ39+BO39,BH39+BL39+BO39,BH39+BN39+BO39)=BH39+BN39+BO39,"内")))))</f>
        <v/>
      </c>
      <c r="BV39" s="93"/>
      <c r="BW39" s="80"/>
    </row>
    <row r="40" spans="1:75" s="5" customFormat="1" ht="17.649999999999999" customHeight="1" thickTop="1" thickBot="1">
      <c r="A40" s="12"/>
      <c r="B40" s="16"/>
      <c r="C40" s="288"/>
      <c r="D40" s="289"/>
      <c r="E40" s="292"/>
      <c r="F40" s="293"/>
      <c r="G40" s="296"/>
      <c r="H40" s="297"/>
      <c r="I40" s="299"/>
      <c r="J40" s="301"/>
      <c r="K40" s="297"/>
      <c r="L40" s="301"/>
      <c r="M40" s="297"/>
      <c r="N40" s="299"/>
      <c r="O40" s="417"/>
      <c r="P40" s="418"/>
      <c r="Q40" s="394"/>
      <c r="R40" s="395"/>
      <c r="S40" s="378"/>
      <c r="T40" s="379"/>
      <c r="U40" s="382"/>
      <c r="V40" s="383"/>
      <c r="W40" s="382"/>
      <c r="X40" s="383"/>
      <c r="Y40" s="382"/>
      <c r="Z40" s="398"/>
      <c r="AA40" s="402"/>
      <c r="AB40" s="403"/>
      <c r="AC40" s="404"/>
      <c r="AD40" s="127"/>
      <c r="AE40" s="430"/>
      <c r="AF40" s="432"/>
      <c r="AG40" s="387"/>
      <c r="AH40" s="388"/>
      <c r="AI40" s="388"/>
      <c r="AJ40" s="389"/>
      <c r="AK40" s="374"/>
      <c r="AL40" s="374"/>
      <c r="AM40" s="374"/>
      <c r="AN40" s="374"/>
      <c r="AO40" s="375"/>
      <c r="AP40" s="128"/>
      <c r="AQ40" s="129"/>
      <c r="AR40" s="128"/>
      <c r="AT40" s="390"/>
      <c r="AU40" s="391"/>
      <c r="AV40" s="391"/>
      <c r="AW40" s="421"/>
      <c r="AX40" s="420"/>
      <c r="AY40" s="420"/>
      <c r="AZ40" s="420"/>
      <c r="BA40" s="407"/>
      <c r="BB40" s="408"/>
      <c r="BF40" s="410"/>
      <c r="BG40" s="411"/>
      <c r="BH40" s="419"/>
      <c r="BI40" s="420"/>
      <c r="BJ40" s="420"/>
      <c r="BK40" s="420"/>
      <c r="BL40" s="420"/>
      <c r="BM40" s="407"/>
      <c r="BN40" s="407"/>
      <c r="BO40" s="408"/>
      <c r="BP40" s="409"/>
      <c r="BQ40" s="409"/>
      <c r="BV40" s="93"/>
      <c r="BW40" s="80"/>
    </row>
    <row r="41" spans="1:75" s="5" customFormat="1" ht="17.649999999999999" customHeight="1" thickTop="1" thickBot="1">
      <c r="A41" s="12"/>
      <c r="B41" s="16"/>
      <c r="C41" s="288"/>
      <c r="D41" s="289"/>
      <c r="E41" s="290" t="str">
        <f>IF(C41="","",TEXT(AT41,"aaa"))</f>
        <v/>
      </c>
      <c r="F41" s="291"/>
      <c r="G41" s="294"/>
      <c r="H41" s="295"/>
      <c r="I41" s="412" t="s">
        <v>122</v>
      </c>
      <c r="J41" s="413"/>
      <c r="K41" s="414"/>
      <c r="L41" s="440"/>
      <c r="M41" s="441"/>
      <c r="N41" s="412" t="s">
        <v>122</v>
      </c>
      <c r="O41" s="415"/>
      <c r="P41" s="416"/>
      <c r="Q41" s="392" t="str">
        <f>IF(G41="","",IF(AW41&lt;TIME(2,0,0),TIME(2,0,0),IF(MINUTE(AW41)&lt;30,TIME(HOUR(AW41),30,0),TIME(HOUR(AW41)+1,0,0))))</f>
        <v/>
      </c>
      <c r="R41" s="393"/>
      <c r="S41" s="376"/>
      <c r="T41" s="377"/>
      <c r="U41" s="380"/>
      <c r="V41" s="381"/>
      <c r="W41" s="380"/>
      <c r="X41" s="381"/>
      <c r="Y41" s="396"/>
      <c r="Z41" s="397"/>
      <c r="AA41" s="399"/>
      <c r="AB41" s="400"/>
      <c r="AC41" s="401"/>
      <c r="AD41" s="127"/>
      <c r="AE41" s="429">
        <v>15</v>
      </c>
      <c r="AF41" s="431" t="str">
        <f t="shared" ca="1" si="12"/>
        <v>火</v>
      </c>
      <c r="AG41" s="384" t="str">
        <f t="shared" ref="AG41" si="123">IF(BG41=0,"",IF(BG41&lt;TIME(2,0,0),TIME(2,0,0),IF(MINUTE(BG41)&lt;30,TIME(HOUR(BG41),30,0),TIME(HOUR(BG41)+1,0,0))))</f>
        <v/>
      </c>
      <c r="AH41" s="385"/>
      <c r="AI41" s="385"/>
      <c r="AJ41" s="386"/>
      <c r="AK41" s="372" t="str">
        <f t="shared" ref="AK41" si="124">IF(AND(BH41="",BJ41="",BL41="",BN41="",BO41=""),"",MAX(BH41+BJ41+BO41,BH41+BL41+BO41,BH41+BN41+BO41))</f>
        <v/>
      </c>
      <c r="AL41" s="372"/>
      <c r="AM41" s="372"/>
      <c r="AN41" s="372"/>
      <c r="AO41" s="373"/>
      <c r="AP41" s="128"/>
      <c r="AQ41" s="129"/>
      <c r="AR41" s="128"/>
      <c r="AT41" s="390" t="e">
        <f>DATE(請求書!$K$29,請求書!$Q$29,'実績記録 （２枚用）'!C41)</f>
        <v>#NUM!</v>
      </c>
      <c r="AU41" s="391">
        <f>TIME(G41,J41,0)</f>
        <v>0</v>
      </c>
      <c r="AV41" s="391">
        <f>TIME(L41,O41,0)</f>
        <v>0</v>
      </c>
      <c r="AW41" s="421">
        <f t="shared" ref="AW41" si="125">AV41-AU41</f>
        <v>0</v>
      </c>
      <c r="AX41" s="420" t="str">
        <f>IF($Q41=TIME(2,0,0),コード表!$B$3,IF($Q41=TIME(2,30,0),コード表!$B$4,IF($Q41=TIME(3,0,0),コード表!$B$5,IF($Q41=TIME(3,30,0),コード表!$B$6,IF($Q41=TIME(4,0,0),コード表!$B$7,IF($Q41=TIME(4,30,0),コード表!$B$8,IF($Q41=TIME(5,0,0),コード表!$B$9,IF($Q41=TIME(5,30,0),コード表!$B$10,IF($Q41=TIME(6,0,0),コード表!$B$11,IF($Q41=TIME(6,30,0),コード表!$B$12,IF($Q41=TIME(7,0,0),コード表!$B$13,IF($Q41=TIME(7,30,0),コード表!$B$14,IF($Q41=TIME(8,0,0),コード表!$B$15,IF($Q41=TIME(8,30,0),コード表!$B$16,IF($Q41=TIME(9,0,0),コード表!$B$17,IF($Q41=TIME(9,30,0),コード表!$B$18,IF($Q41=TIME(10,0,0),コード表!$B$19,IF($Q41=TIME(10,30,0),コード表!$B$20,IF($Q41=TIME(11,0,0),コード表!$B$21,IF($Q41=TIME(11,30,0),コード表!$B$22,IF($Q41=TIME(12,0,0),コード表!$B$23,IF($Q41=TIME(12,30,0),コード表!$B$24,IF($Q41=TIME(13,0,0),コード表!$B$25,IF($Q41=TIME(13,30,0),コード表!$B$26,IF($Q41=TIME(14,0,0),コード表!$B$27,IF($Q41=TIME(14,30,0),コード表!$B$28,IF($Q41=TIME(15,0,0),コード表!$B$29,IF($Q41=TIME(15,30,0),コード表!$B$30,IF($Q41=TIME(16,0,0),コード表!$B$31,IF($Q41=TIME(16,30,0),コード表!$B$32,IF($Q41=TIME(17,0,0),コード表!$B$33,IF($Q41=TIME(17,30,0),コード表!$B$34,IF($Q41=TIME(18,0,0),コード表!$B$35,"")))))))))))))))))))))))))))))))))</f>
        <v/>
      </c>
      <c r="AY41" s="420" t="str">
        <f>IF(S41="","",IF($Q41=TIME(2,0,0),コード表!$B$36,IF($Q41=TIME(2,30,0),コード表!$B$37,IF($Q41=TIME(3,0,0),コード表!$B$38,IF($Q41=TIME(3,30,0),コード表!$B$39,IF($Q41=TIME(4,0,0),コード表!$B$40,IF($Q41=TIME(4,30,0),コード表!$B$41,IF($Q41=TIME(5,0,0),コード表!$B$42,IF($Q41=TIME(5,30,0),コード表!$B$43,IF($Q41=TIME(6,0,0),コード表!$B$44,IF($Q41=TIME(6,30,0),コード表!$B$45,IF($Q41=TIME(7,0,0),コード表!$B$46,IF($Q41=TIME(7,30,0),コード表!$B$47,IF($Q41=TIME(8,0,0),コード表!$B$48,IF($Q41=TIME(8,30,0),コード表!$B$49,IF($Q41=TIME(9,0,0),コード表!$B$50,IF($Q41=TIME(9,30,0),コード表!$B$51,IF($Q41=TIME(10,0,0),コード表!$B$52,IF($Q41=TIME(10,30,0),コード表!$B$53,IF($Q41=TIME(11,0,0),コード表!$B$54,IF($Q41=TIME(11,30,0),コード表!$B$55,IF($Q41=TIME(12,0,0),コード表!$B$56,IF($Q41=TIME(12,30,0),コード表!$B$57,IF($Q41=TIME(13,0,0),コード表!$B$58,IF($Q41=TIME(13,30,0),コード表!$B$59,IF($Q41=TIME(14,0,0),コード表!$B$60,IF($Q41=TIME(14,30,0),コード表!$B$61,IF($Q41=TIME(15,0,0),コード表!$B$62,IF($Q41=TIME(15,30,0),コード表!$B$63,IF($Q41=TIME(16,0,0),コード表!$B$64,IF($Q41=TIME(16,30,0),コード表!$B$65,IF($Q41=TIME(17,0,0),コード表!$B$66,IF($Q41=TIME(17,30,0),コード表!$B$67,IF($Q41=TIME(18,0,0),コード表!$B$68))))))))))))))))))))))))))))))))))</f>
        <v/>
      </c>
      <c r="AZ41" s="420" t="str">
        <f>IF(U41="","",IF($Q41=TIME(2,0,0),コード表!$B$69,IF($Q41=TIME(2,30,0),コード表!$B$70,IF($Q41=TIME(3,0,0),コード表!$B$71,IF($Q41=TIME(3,30,0),コード表!$B$72,IF($Q41=TIME(4,0,0),コード表!$B$73,IF($Q41=TIME(4,30,0),コード表!$B$74,IF($Q41=TIME(5,0,0),コード表!$B$75,IF($Q41=TIME(5,30,0),コード表!$B$76,IF($Q41=TIME(6,0,0),コード表!$B$77,IF($Q41=TIME(6,30,0),コード表!$B$78,IF($Q41=TIME(7,0,0),コード表!$B$79,IF($Q41=TIME(7,30,0),コード表!$B$80,IF($Q41=TIME(8,0,0),コード表!$B$81,IF($Q41=TIME(8,30,0),コード表!$B$82,IF($Q41=TIME(9,0,0),コード表!$B$83,IF($Q41=TIME(9,30,0),コード表!$B$84,IF($Q41=TIME(10,0,0),コード表!$B$85,IF($Q41=TIME(10,30,0),コード表!$B$86,IF($Q41=TIME(11,0,0),コード表!$B$87,IF($Q41=TIME(11,30,0),コード表!$B$88,IF($Q41=TIME(12,0,0),コード表!$B$89,IF($Q41=TIME(12,30,0),コード表!$B$90,IF($Q41=TIME(13,0,0),コード表!$B$91,IF($Q41=TIME(13,30,0),コード表!$B$92,IF($Q41=TIME(14,0,0),コード表!$B$93,IF($Q41=TIME(14,30,0),コード表!$B$94,IF($Q41=TIME(15,0,0),コード表!$B$95,IF($Q41=TIME(15,30,0),コード表!$B$96,IF($Q41=TIME(16,0,0),コード表!$B$97,IF($Q41=TIME(16,30,0),コード表!$B$98,IF($Q41=TIME(17,0,0),コード表!$B$99,IF($Q41=TIME(17,30,0),コード表!$B$100,IF($Q41=TIME(18,0,0),コード表!$B$101))))))))))))))))))))))))))))))))))</f>
        <v/>
      </c>
      <c r="BA41" s="407" t="str">
        <f>IF(W41="","",IF($Q41=TIME(2,0,0),コード表!$B$102,IF($Q41=TIME(2,30,0),コード表!$B$103,IF($Q41=TIME(3,0,0),コード表!$B$104,IF($Q41=TIME(3,30,0),コード表!$B$105,IF($Q41=TIME(4,0,0),コード表!$B$106,IF($Q41=TIME(4,30,0),コード表!$B$107,IF($Q41=TIME(5,0,0),コード表!$B$108,IF($Q41=TIME(5,30,0),コード表!$B$109,IF($Q41=TIME(6,0,0),コード表!$B$110,IF($Q41=TIME(6,30,0),コード表!$B$111,IF($Q41=TIME(7,0,0),コード表!$B$112,IF($Q41=TIME(7,30,0),コード表!$B$113,IF($Q41=TIME(8,0,0),コード表!$B$114,IF($Q41=TIME(8,30,0),コード表!$B$115,IF($Q41=TIME(9,0,0),コード表!$B$116,IF($Q41=TIME(9,30,0),コード表!$B$117,IF($Q41=TIME(10,0,0),コード表!$B$118,IF($Q41=TIME(10,30,0),コード表!$B$119,IF($Q41=TIME(11,0,0),コード表!$B$120,IF($Q41=TIME(11,30,0),コード表!$B$121,IF($Q41=TIME(12,0,0),コード表!$B$122,IF($Q41=TIME(12,30,0),コード表!$B$123,IF($Q41=TIME(13,0,0),コード表!$B$124,IF($Q41=TIME(13,30,0),コード表!$B$125,IF($Q41=TIME(14,0,0),コード表!$B$126,IF($Q41=TIME(14,30,0),コード表!$B$127,IF($Q41=TIME(15,0,0),コード表!$B$128,IF($Q41=TIME(15,30,0),コード表!$B$129,IF($Q41=TIME(16,0,0),コード表!$B$130,IF($Q41=TIME(16,30,0),コード表!$B$131,IF($Q41=TIME(17,0,0),コード表!$B$132,IF($Q41=TIME(17,30,0),コード表!$B$133,IF($Q41=TIME(18,0,0),コード表!$B$134))))))))))))))))))))))))))))))))))</f>
        <v/>
      </c>
      <c r="BB41" s="408" t="str">
        <f>IF(Y41="","",Y41*コード表!$B$135)</f>
        <v/>
      </c>
      <c r="BF41" s="410">
        <f>DATE(請求書!$K$29,請求書!$Q$29,'実績記録 （２枚用）'!AE41)</f>
        <v>45853</v>
      </c>
      <c r="BG41" s="411">
        <f t="shared" si="45"/>
        <v>0</v>
      </c>
      <c r="BH41" s="419" t="str">
        <f>IF($AG41=TIME(2,0,0),コード表!$B$3,IF($AG41=TIME(2,30,0),コード表!$B$4,IF($AG41=TIME(3,0,0),コード表!$B$5,IF($AG41=TIME(3,30,0),コード表!$B$6,IF($AG41=TIME(4,0,0),コード表!$B$7,IF($AG41=TIME(4,30,0),コード表!$B$8,IF($AG41=TIME(5,0,0),コード表!$B$9,IF($AG41=TIME(5,30,0),コード表!$B$10,IF($AG41=TIME(6,0,0),コード表!$B$11,IF($AG41=TIME(6,30,0),コード表!$B$12,IF($AG41=TIME(7,0,0),コード表!$B$13,IF($AG41=TIME(7,30,0),コード表!$B$14,IF($AG41=TIME(8,0,0),コード表!$B$15,IF($AG41=TIME(8,30,0),コード表!$B$16,IF($AG41=TIME(9,0,0),コード表!$B$17,IF($AG41=TIME(9,30,0),コード表!$B$18,IF($AG41=TIME(10,0,0),コード表!$B$19,IF($AG41=TIME(10,30,0),コード表!$B$20,IF($AG41=TIME(11,0,0),コード表!$B$21,IF($AG41=TIME(11,30,0),コード表!$B$22,IF($AG41=TIME(12,0,0),コード表!$B$23,IF($AG41=TIME(12,30,0),コード表!$B$24,IF($AG41=TIME(13,0,0),コード表!$B$25,IF($AG41=TIME(13,30,0),コード表!$B$26,IF($AG41=TIME(14,0,0),コード表!$B$27,IF($AG41=TIME(14,30,0),コード表!$B$28,IF($AG41=TIME(15,0,0),コード表!$B$29,IF($AG41=TIME(15,30,0),コード表!$B$30,IF($AG41=TIME(16,0,0),コード表!$B$31,IF($AG41=TIME(16,30,0),コード表!$B$32,IF($AG41=TIME(17,0,0),コード表!$B$33,IF($AG41=TIME(17,30,0),コード表!$B$34,IF($AG41=TIME(18,0,0),コード表!$B$35,"")))))))))))))))))))))))))))))))))</f>
        <v/>
      </c>
      <c r="BI41" s="420" t="str">
        <f t="shared" si="36"/>
        <v/>
      </c>
      <c r="BJ41" s="420" t="str">
        <f>IF(BI41="","",IF($AG41=TIME(2,0,0),コード表!$B$36,IF($AG41=TIME(2,30,0),コード表!$B$37,IF($AG41=TIME(3,0,0),コード表!$B$38,IF($AG41=TIME(3,30,0),コード表!$B$39,IF($AG41=TIME(4,0,0),コード表!$B$40,IF($AG41=TIME(4,30,0),コード表!$B$41,IF($AG41=TIME(5,0,0),コード表!$B$42,IF($AG41=TIME(5,30,0),コード表!$B$43,IF($AG41=TIME(6,0,0),コード表!$B$44,IF($AG41=TIME(6,30,0),コード表!$B$45,IF($AG41=TIME(7,0,0),コード表!$B$46,IF($AG41=TIME(7,30,0),コード表!$B$47,IF($AG41=TIME(8,0,0),コード表!$B$48,IF($AG41=TIME(8,30,0),コード表!$B$49,IF($AG41=TIME(9,0,0),コード表!$B$50,IF($AG41=TIME(9,30,0),コード表!$B$51,IF($AG41=TIME(10,0,0),コード表!$B$52,IF($AG41=TIME(10,30,0),コード表!$B$53,IF($AG41=TIME(11,0,0),コード表!$B$54,IF($AG41=TIME(11,30,0),コード表!$B$55,IF($AG41=TIME(12,0,0),コード表!$B$56,IF($AG41=TIME(12,30,0),コード表!$B$57,IF($AG41=TIME(13,0,0),コード表!$B$58,IF($AG41=TIME(13,30,0),コード表!$B$59,IF($AG41=TIME(14,0,0),コード表!$B$60,IF($AG41=TIME(14,30,0),コード表!$B$61,IF($AG41=TIME(15,0,0),コード表!$B$62,IF($AG41=TIME(15,30,0),コード表!$B$63,IF($AG41=TIME(16,0,0),コード表!$B$64,IF($AG41=TIME(16,30,0),コード表!$B$65,IF($AG41=TIME(17,0,0),コード表!$B$66,IF($AG41=TIME(17,30,0),コード表!$B$67,IF($AG41=TIME(18,0,0),コード表!$B$68))))))))))))))))))))))))))))))))))</f>
        <v/>
      </c>
      <c r="BK41" s="420" t="str">
        <f t="shared" ref="BK41" si="126">IF(SUMIFS($AZ$13:$AZ$74,$AT$13:$AT$74,BF41)&gt;0,"〇","")</f>
        <v/>
      </c>
      <c r="BL41" s="420" t="str">
        <f>IF(BK41="","",IF($AG41=TIME(2,0,0),コード表!$B$69,IF($AG41=TIME(2,30,0),コード表!$B$70,IF($AG41=TIME(3,0,0),コード表!$B$71,IF($AG41=TIME(3,30,0),コード表!$B$72,IF($AG41=TIME(4,0,0),コード表!$B$73,IF($AG41=TIME(4,30,0),コード表!$B$74,IF($AG41=TIME(5,0,0),コード表!$B$75,IF($AG41=TIME(5,30,0),コード表!$B$76,IF($AG41=TIME(6,0,0),コード表!$B$77,IF($AG41=TIME(6,30,0),コード表!$B$78,IF($AG41=TIME(7,0,0),コード表!$B$79,IF($AG41=TIME(7,30,0),コード表!$B$80,IF($AG41=TIME(8,0,0),コード表!$B$81,IF($AG41=TIME(8,30,0),コード表!$B$82,IF($AG41=TIME(9,0,0),コード表!$B$83,IF($AG41=TIME(9,30,0),コード表!$B$84,IF($AG41=TIME(10,0,0),コード表!$B$85,IF($AG41=TIME(10,30,0),コード表!$B$86,IF($AG41=TIME(11,0,0),コード表!$B$87,IF($AG41=TIME(11,30,0),コード表!$B$88,IF($AG41=TIME(12,0,0),コード表!$B$89,IF($AG41=TIME(12,30,0),コード表!$B$90,IF($AG41=TIME(13,0,0),コード表!$B$91,IF($AG41=TIME(13,30,0),コード表!$B$92,IF($AG41=TIME(14,0,0),コード表!$B$93,IF($AG41=TIME(14,30,0),コード表!$B$94,IF($AG41=TIME(15,0,0),コード表!$B$95,IF($AG41=TIME(15,30,0),コード表!$B$96,IF($AG41=TIME(16,0,0),コード表!$B$97,IF($AG41=TIME(16,30,0),コード表!$B$98,IF($AG41=TIME(17,0,0),コード表!$B$99,IF($AG41=TIME(17,30,0),コード表!$B$100,IF($AG41=TIME(18,0,0),コード表!$B$101))))))))))))))))))))))))))))))))))</f>
        <v/>
      </c>
      <c r="BM41" s="407" t="str">
        <f t="shared" ref="BM41" si="127">IF(SUMIFS($BA$13:$BA$74,$AT$13:$AT$74,BF41)&gt;0,"〇","")</f>
        <v/>
      </c>
      <c r="BN41" s="407" t="str">
        <f>IF(BM41="","",IF($AG41=TIME(2,0,0),コード表!$B$102,IF($AG41=TIME(2,30,0),コード表!$B$103,IF($AG41=TIME(3,0,0),コード表!$B$104,IF($AG41=TIME(3,30,0),コード表!$B$105,IF($AG41=TIME(4,0,0),コード表!$B$106,IF($AG41=TIME(4,30,0),コード表!$B$107,IF($AG41=TIME(5,0,0),コード表!$B$108,IF($AG41=TIME(5,30,0),コード表!$B$109,IF($AG41=TIME(6,0,0),コード表!$B$110,IF($AG41=TIME(6,30,0),コード表!$B$111,IF($AG41=TIME(7,0,0),コード表!$B$112,IF($AG41=TIME(7,30,0),コード表!$B$113,IF($AG41=TIME(8,0,0),コード表!$B$114,IF($AG41=TIME(8,30,0),コード表!$B$115,IF($AG41=TIME(9,0,0),コード表!$B$116,IF($AG41=TIME(9,30,0),コード表!$B$117,IF($AG41=TIME(10,0,0),コード表!$B$118,IF($AG41=TIME(10,30,0),コード表!$B$119,IF($AG41=TIME(11,0,0),コード表!$B$120,IF($AG41=TIME(11,30,0),コード表!$B$121,IF($AG41=TIME(12,0,0),コード表!$B$122,IF($AG41=TIME(12,30,0),コード表!$B$123,IF($AG41=TIME(13,0,0),コード表!$B$124,IF($AG41=TIME(13,30,0),コード表!$B$125,IF($AG41=TIME(14,0,0),コード表!$B$126,IF($AG41=TIME(14,30,0),コード表!$B$127,IF($AG41=TIME(15,0,0),コード表!$B$128,IF($AG41=TIME(15,30,0),コード表!$B$129,IF($AG41=TIME(16,0,0),コード表!$B$130,IF($AG41=TIME(16,30,0),コード表!$B$131,IF($AG41=TIME(17,0,0),コード表!$B$132,IF($AG41=TIME(17,30,0),コード表!$B$133,IF($AG41=TIME(18,0,0),コード表!$B$134))))))))))))))))))))))))))))))))))</f>
        <v/>
      </c>
      <c r="BO41" s="408" t="str">
        <f t="shared" ref="BO41" si="128">IF(SUMIF($AT$13:$AT$74,BF41,$BB$13:$BB$74)=0,"",SUMIF($AT$13:$AT$74,BF41,$BB$13:$BB$74))</f>
        <v/>
      </c>
      <c r="BP41" s="409" t="str">
        <f t="shared" ref="BP41" si="129">IF(AND(BH41="",BJ41="",BL41="",BN41="",BO41=""),"",MAX(BH41+BJ41,BH41+BL41,BH41+BN41))</f>
        <v/>
      </c>
      <c r="BQ41" s="409" t="str">
        <f t="shared" ref="BQ41" si="130">IF(AND(BH41="",BJ41="",BL41="",BN41=""),"",IF(AND(BJ41="",BL41="",BN41=""),"加算無",IF(MAX(BH41+BJ41+BO41,BH41+BL41+BO41,BH41+BN41+BO41)=BH41+BJ41+BO41,"重度",IF(MAX(BH41+BJ41+BO41,BH41+BL41+BO41,BH41+BN41+BO41)=BH41+BL41+BO41,"外",IF(MAX(BH41+BJ41+BO41,BH41+BL41+BO41,BH41+BN41+BO41)=BH41+BN41+BO41,"内")))))</f>
        <v/>
      </c>
      <c r="BV41" s="93"/>
      <c r="BW41" s="80"/>
    </row>
    <row r="42" spans="1:75" s="5" customFormat="1" ht="17.649999999999999" customHeight="1" thickTop="1" thickBot="1">
      <c r="A42" s="12"/>
      <c r="B42" s="16"/>
      <c r="C42" s="288"/>
      <c r="D42" s="289"/>
      <c r="E42" s="292"/>
      <c r="F42" s="293"/>
      <c r="G42" s="296"/>
      <c r="H42" s="297"/>
      <c r="I42" s="299"/>
      <c r="J42" s="301"/>
      <c r="K42" s="297"/>
      <c r="L42" s="301"/>
      <c r="M42" s="297"/>
      <c r="N42" s="299"/>
      <c r="O42" s="417"/>
      <c r="P42" s="418"/>
      <c r="Q42" s="394"/>
      <c r="R42" s="395"/>
      <c r="S42" s="378"/>
      <c r="T42" s="379"/>
      <c r="U42" s="382"/>
      <c r="V42" s="383"/>
      <c r="W42" s="382"/>
      <c r="X42" s="383"/>
      <c r="Y42" s="382"/>
      <c r="Z42" s="398"/>
      <c r="AA42" s="402"/>
      <c r="AB42" s="403"/>
      <c r="AC42" s="404"/>
      <c r="AD42" s="127"/>
      <c r="AE42" s="430"/>
      <c r="AF42" s="432"/>
      <c r="AG42" s="387"/>
      <c r="AH42" s="388"/>
      <c r="AI42" s="388"/>
      <c r="AJ42" s="389"/>
      <c r="AK42" s="374"/>
      <c r="AL42" s="374"/>
      <c r="AM42" s="374"/>
      <c r="AN42" s="374"/>
      <c r="AO42" s="375"/>
      <c r="AP42" s="128"/>
      <c r="AQ42" s="129"/>
      <c r="AR42" s="128"/>
      <c r="AT42" s="390"/>
      <c r="AU42" s="391"/>
      <c r="AV42" s="391"/>
      <c r="AW42" s="421"/>
      <c r="AX42" s="420"/>
      <c r="AY42" s="420"/>
      <c r="AZ42" s="420"/>
      <c r="BA42" s="407"/>
      <c r="BB42" s="408"/>
      <c r="BF42" s="410"/>
      <c r="BG42" s="411"/>
      <c r="BH42" s="419"/>
      <c r="BI42" s="420"/>
      <c r="BJ42" s="420"/>
      <c r="BK42" s="420"/>
      <c r="BL42" s="420"/>
      <c r="BM42" s="407"/>
      <c r="BN42" s="407"/>
      <c r="BO42" s="408"/>
      <c r="BP42" s="409"/>
      <c r="BQ42" s="409"/>
      <c r="BV42" s="93"/>
      <c r="BW42" s="80"/>
    </row>
    <row r="43" spans="1:75" s="5" customFormat="1" ht="17.649999999999999" customHeight="1" thickTop="1" thickBot="1">
      <c r="A43" s="12"/>
      <c r="B43" s="16"/>
      <c r="C43" s="288"/>
      <c r="D43" s="289"/>
      <c r="E43" s="290" t="str">
        <f>IF(C43="","",TEXT(AT43,"aaa"))</f>
        <v/>
      </c>
      <c r="F43" s="291"/>
      <c r="G43" s="294"/>
      <c r="H43" s="295"/>
      <c r="I43" s="412" t="s">
        <v>122</v>
      </c>
      <c r="J43" s="413"/>
      <c r="K43" s="414"/>
      <c r="L43" s="440"/>
      <c r="M43" s="441"/>
      <c r="N43" s="412" t="s">
        <v>122</v>
      </c>
      <c r="O43" s="415"/>
      <c r="P43" s="416"/>
      <c r="Q43" s="392" t="str">
        <f>IF(G43="","",IF(AW43&lt;TIME(2,0,0),TIME(2,0,0),IF(MINUTE(AW43)&lt;30,TIME(HOUR(AW43),30,0),TIME(HOUR(AW43)+1,0,0))))</f>
        <v/>
      </c>
      <c r="R43" s="393"/>
      <c r="S43" s="376"/>
      <c r="T43" s="377"/>
      <c r="U43" s="380"/>
      <c r="V43" s="381"/>
      <c r="W43" s="380"/>
      <c r="X43" s="381"/>
      <c r="Y43" s="396"/>
      <c r="Z43" s="397"/>
      <c r="AA43" s="399"/>
      <c r="AB43" s="400"/>
      <c r="AC43" s="401"/>
      <c r="AD43" s="127"/>
      <c r="AE43" s="429">
        <v>16</v>
      </c>
      <c r="AF43" s="431" t="str">
        <f t="shared" ca="1" si="12"/>
        <v>水</v>
      </c>
      <c r="AG43" s="384" t="str">
        <f t="shared" ref="AG43" si="131">IF(BG43=0,"",IF(BG43&lt;TIME(2,0,0),TIME(2,0,0),IF(MINUTE(BG43)&lt;30,TIME(HOUR(BG43),30,0),TIME(HOUR(BG43)+1,0,0))))</f>
        <v/>
      </c>
      <c r="AH43" s="385"/>
      <c r="AI43" s="385"/>
      <c r="AJ43" s="386"/>
      <c r="AK43" s="372" t="str">
        <f t="shared" ref="AK43" si="132">IF(AND(BH43="",BJ43="",BL43="",BN43="",BO43=""),"",MAX(BH43+BJ43+BO43,BH43+BL43+BO43,BH43+BN43+BO43))</f>
        <v/>
      </c>
      <c r="AL43" s="372"/>
      <c r="AM43" s="372"/>
      <c r="AN43" s="372"/>
      <c r="AO43" s="373"/>
      <c r="AP43" s="128"/>
      <c r="AQ43" s="129"/>
      <c r="AR43" s="128"/>
      <c r="AT43" s="390" t="e">
        <f>DATE(請求書!$K$29,請求書!$Q$29,'実績記録 （２枚用）'!C43)</f>
        <v>#NUM!</v>
      </c>
      <c r="AU43" s="391">
        <f>TIME(G43,J43,0)</f>
        <v>0</v>
      </c>
      <c r="AV43" s="391">
        <f>TIME(L43,O43,0)</f>
        <v>0</v>
      </c>
      <c r="AW43" s="421">
        <f t="shared" ref="AW43" si="133">AV43-AU43</f>
        <v>0</v>
      </c>
      <c r="AX43" s="420" t="str">
        <f>IF($Q43=TIME(2,0,0),コード表!$B$3,IF($Q43=TIME(2,30,0),コード表!$B$4,IF($Q43=TIME(3,0,0),コード表!$B$5,IF($Q43=TIME(3,30,0),コード表!$B$6,IF($Q43=TIME(4,0,0),コード表!$B$7,IF($Q43=TIME(4,30,0),コード表!$B$8,IF($Q43=TIME(5,0,0),コード表!$B$9,IF($Q43=TIME(5,30,0),コード表!$B$10,IF($Q43=TIME(6,0,0),コード表!$B$11,IF($Q43=TIME(6,30,0),コード表!$B$12,IF($Q43=TIME(7,0,0),コード表!$B$13,IF($Q43=TIME(7,30,0),コード表!$B$14,IF($Q43=TIME(8,0,0),コード表!$B$15,IF($Q43=TIME(8,30,0),コード表!$B$16,IF($Q43=TIME(9,0,0),コード表!$B$17,IF($Q43=TIME(9,30,0),コード表!$B$18,IF($Q43=TIME(10,0,0),コード表!$B$19,IF($Q43=TIME(10,30,0),コード表!$B$20,IF($Q43=TIME(11,0,0),コード表!$B$21,IF($Q43=TIME(11,30,0),コード表!$B$22,IF($Q43=TIME(12,0,0),コード表!$B$23,IF($Q43=TIME(12,30,0),コード表!$B$24,IF($Q43=TIME(13,0,0),コード表!$B$25,IF($Q43=TIME(13,30,0),コード表!$B$26,IF($Q43=TIME(14,0,0),コード表!$B$27,IF($Q43=TIME(14,30,0),コード表!$B$28,IF($Q43=TIME(15,0,0),コード表!$B$29,IF($Q43=TIME(15,30,0),コード表!$B$30,IF($Q43=TIME(16,0,0),コード表!$B$31,IF($Q43=TIME(16,30,0),コード表!$B$32,IF($Q43=TIME(17,0,0),コード表!$B$33,IF($Q43=TIME(17,30,0),コード表!$B$34,IF($Q43=TIME(18,0,0),コード表!$B$35,"")))))))))))))))))))))))))))))))))</f>
        <v/>
      </c>
      <c r="AY43" s="420" t="str">
        <f>IF(S43="","",IF($Q43=TIME(2,0,0),コード表!$B$36,IF($Q43=TIME(2,30,0),コード表!$B$37,IF($Q43=TIME(3,0,0),コード表!$B$38,IF($Q43=TIME(3,30,0),コード表!$B$39,IF($Q43=TIME(4,0,0),コード表!$B$40,IF($Q43=TIME(4,30,0),コード表!$B$41,IF($Q43=TIME(5,0,0),コード表!$B$42,IF($Q43=TIME(5,30,0),コード表!$B$43,IF($Q43=TIME(6,0,0),コード表!$B$44,IF($Q43=TIME(6,30,0),コード表!$B$45,IF($Q43=TIME(7,0,0),コード表!$B$46,IF($Q43=TIME(7,30,0),コード表!$B$47,IF($Q43=TIME(8,0,0),コード表!$B$48,IF($Q43=TIME(8,30,0),コード表!$B$49,IF($Q43=TIME(9,0,0),コード表!$B$50,IF($Q43=TIME(9,30,0),コード表!$B$51,IF($Q43=TIME(10,0,0),コード表!$B$52,IF($Q43=TIME(10,30,0),コード表!$B$53,IF($Q43=TIME(11,0,0),コード表!$B$54,IF($Q43=TIME(11,30,0),コード表!$B$55,IF($Q43=TIME(12,0,0),コード表!$B$56,IF($Q43=TIME(12,30,0),コード表!$B$57,IF($Q43=TIME(13,0,0),コード表!$B$58,IF($Q43=TIME(13,30,0),コード表!$B$59,IF($Q43=TIME(14,0,0),コード表!$B$60,IF($Q43=TIME(14,30,0),コード表!$B$61,IF($Q43=TIME(15,0,0),コード表!$B$62,IF($Q43=TIME(15,30,0),コード表!$B$63,IF($Q43=TIME(16,0,0),コード表!$B$64,IF($Q43=TIME(16,30,0),コード表!$B$65,IF($Q43=TIME(17,0,0),コード表!$B$66,IF($Q43=TIME(17,30,0),コード表!$B$67,IF($Q43=TIME(18,0,0),コード表!$B$68))))))))))))))))))))))))))))))))))</f>
        <v/>
      </c>
      <c r="AZ43" s="420" t="str">
        <f>IF(U43="","",IF($Q43=TIME(2,0,0),コード表!$B$69,IF($Q43=TIME(2,30,0),コード表!$B$70,IF($Q43=TIME(3,0,0),コード表!$B$71,IF($Q43=TIME(3,30,0),コード表!$B$72,IF($Q43=TIME(4,0,0),コード表!$B$73,IF($Q43=TIME(4,30,0),コード表!$B$74,IF($Q43=TIME(5,0,0),コード表!$B$75,IF($Q43=TIME(5,30,0),コード表!$B$76,IF($Q43=TIME(6,0,0),コード表!$B$77,IF($Q43=TIME(6,30,0),コード表!$B$78,IF($Q43=TIME(7,0,0),コード表!$B$79,IF($Q43=TIME(7,30,0),コード表!$B$80,IF($Q43=TIME(8,0,0),コード表!$B$81,IF($Q43=TIME(8,30,0),コード表!$B$82,IF($Q43=TIME(9,0,0),コード表!$B$83,IF($Q43=TIME(9,30,0),コード表!$B$84,IF($Q43=TIME(10,0,0),コード表!$B$85,IF($Q43=TIME(10,30,0),コード表!$B$86,IF($Q43=TIME(11,0,0),コード表!$B$87,IF($Q43=TIME(11,30,0),コード表!$B$88,IF($Q43=TIME(12,0,0),コード表!$B$89,IF($Q43=TIME(12,30,0),コード表!$B$90,IF($Q43=TIME(13,0,0),コード表!$B$91,IF($Q43=TIME(13,30,0),コード表!$B$92,IF($Q43=TIME(14,0,0),コード表!$B$93,IF($Q43=TIME(14,30,0),コード表!$B$94,IF($Q43=TIME(15,0,0),コード表!$B$95,IF($Q43=TIME(15,30,0),コード表!$B$96,IF($Q43=TIME(16,0,0),コード表!$B$97,IF($Q43=TIME(16,30,0),コード表!$B$98,IF($Q43=TIME(17,0,0),コード表!$B$99,IF($Q43=TIME(17,30,0),コード表!$B$100,IF($Q43=TIME(18,0,0),コード表!$B$101))))))))))))))))))))))))))))))))))</f>
        <v/>
      </c>
      <c r="BA43" s="407" t="str">
        <f>IF(W43="","",IF($Q43=TIME(2,0,0),コード表!$B$102,IF($Q43=TIME(2,30,0),コード表!$B$103,IF($Q43=TIME(3,0,0),コード表!$B$104,IF($Q43=TIME(3,30,0),コード表!$B$105,IF($Q43=TIME(4,0,0),コード表!$B$106,IF($Q43=TIME(4,30,0),コード表!$B$107,IF($Q43=TIME(5,0,0),コード表!$B$108,IF($Q43=TIME(5,30,0),コード表!$B$109,IF($Q43=TIME(6,0,0),コード表!$B$110,IF($Q43=TIME(6,30,0),コード表!$B$111,IF($Q43=TIME(7,0,0),コード表!$B$112,IF($Q43=TIME(7,30,0),コード表!$B$113,IF($Q43=TIME(8,0,0),コード表!$B$114,IF($Q43=TIME(8,30,0),コード表!$B$115,IF($Q43=TIME(9,0,0),コード表!$B$116,IF($Q43=TIME(9,30,0),コード表!$B$117,IF($Q43=TIME(10,0,0),コード表!$B$118,IF($Q43=TIME(10,30,0),コード表!$B$119,IF($Q43=TIME(11,0,0),コード表!$B$120,IF($Q43=TIME(11,30,0),コード表!$B$121,IF($Q43=TIME(12,0,0),コード表!$B$122,IF($Q43=TIME(12,30,0),コード表!$B$123,IF($Q43=TIME(13,0,0),コード表!$B$124,IF($Q43=TIME(13,30,0),コード表!$B$125,IF($Q43=TIME(14,0,0),コード表!$B$126,IF($Q43=TIME(14,30,0),コード表!$B$127,IF($Q43=TIME(15,0,0),コード表!$B$128,IF($Q43=TIME(15,30,0),コード表!$B$129,IF($Q43=TIME(16,0,0),コード表!$B$130,IF($Q43=TIME(16,30,0),コード表!$B$131,IF($Q43=TIME(17,0,0),コード表!$B$132,IF($Q43=TIME(17,30,0),コード表!$B$133,IF($Q43=TIME(18,0,0),コード表!$B$134))))))))))))))))))))))))))))))))))</f>
        <v/>
      </c>
      <c r="BB43" s="408" t="str">
        <f>IF(Y43="","",Y43*コード表!$B$135)</f>
        <v/>
      </c>
      <c r="BF43" s="410">
        <f>DATE(請求書!$K$29,請求書!$Q$29,'実績記録 （２枚用）'!AE43)</f>
        <v>45854</v>
      </c>
      <c r="BG43" s="411">
        <f t="shared" ref="BG43" si="134">SUMIF($AT$13:$AT$74,BF43,$AW$13:$AW$74)</f>
        <v>0</v>
      </c>
      <c r="BH43" s="419" t="str">
        <f>IF($AG43=TIME(2,0,0),コード表!$B$3,IF($AG43=TIME(2,30,0),コード表!$B$4,IF($AG43=TIME(3,0,0),コード表!$B$5,IF($AG43=TIME(3,30,0),コード表!$B$6,IF($AG43=TIME(4,0,0),コード表!$B$7,IF($AG43=TIME(4,30,0),コード表!$B$8,IF($AG43=TIME(5,0,0),コード表!$B$9,IF($AG43=TIME(5,30,0),コード表!$B$10,IF($AG43=TIME(6,0,0),コード表!$B$11,IF($AG43=TIME(6,30,0),コード表!$B$12,IF($AG43=TIME(7,0,0),コード表!$B$13,IF($AG43=TIME(7,30,0),コード表!$B$14,IF($AG43=TIME(8,0,0),コード表!$B$15,IF($AG43=TIME(8,30,0),コード表!$B$16,IF($AG43=TIME(9,0,0),コード表!$B$17,IF($AG43=TIME(9,30,0),コード表!$B$18,IF($AG43=TIME(10,0,0),コード表!$B$19,IF($AG43=TIME(10,30,0),コード表!$B$20,IF($AG43=TIME(11,0,0),コード表!$B$21,IF($AG43=TIME(11,30,0),コード表!$B$22,IF($AG43=TIME(12,0,0),コード表!$B$23,IF($AG43=TIME(12,30,0),コード表!$B$24,IF($AG43=TIME(13,0,0),コード表!$B$25,IF($AG43=TIME(13,30,0),コード表!$B$26,IF($AG43=TIME(14,0,0),コード表!$B$27,IF($AG43=TIME(14,30,0),コード表!$B$28,IF($AG43=TIME(15,0,0),コード表!$B$29,IF($AG43=TIME(15,30,0),コード表!$B$30,IF($AG43=TIME(16,0,0),コード表!$B$31,IF($AG43=TIME(16,30,0),コード表!$B$32,IF($AG43=TIME(17,0,0),コード表!$B$33,IF($AG43=TIME(17,30,0),コード表!$B$34,IF($AG43=TIME(18,0,0),コード表!$B$35,"")))))))))))))))))))))))))))))))))</f>
        <v/>
      </c>
      <c r="BI43" s="420" t="str">
        <f t="shared" ref="BI43" si="135">IF(SUMIFS($AY$13:$AY$74,$AT$13:$AT$74,BF43)&gt;0,"〇","")</f>
        <v/>
      </c>
      <c r="BJ43" s="420" t="str">
        <f>IF(BI43="","",IF($AG43=TIME(2,0,0),コード表!$B$36,IF($AG43=TIME(2,30,0),コード表!$B$37,IF($AG43=TIME(3,0,0),コード表!$B$38,IF($AG43=TIME(3,30,0),コード表!$B$39,IF($AG43=TIME(4,0,0),コード表!$B$40,IF($AG43=TIME(4,30,0),コード表!$B$41,IF($AG43=TIME(5,0,0),コード表!$B$42,IF($AG43=TIME(5,30,0),コード表!$B$43,IF($AG43=TIME(6,0,0),コード表!$B$44,IF($AG43=TIME(6,30,0),コード表!$B$45,IF($AG43=TIME(7,0,0),コード表!$B$46,IF($AG43=TIME(7,30,0),コード表!$B$47,IF($AG43=TIME(8,0,0),コード表!$B$48,IF($AG43=TIME(8,30,0),コード表!$B$49,IF($AG43=TIME(9,0,0),コード表!$B$50,IF($AG43=TIME(9,30,0),コード表!$B$51,IF($AG43=TIME(10,0,0),コード表!$B$52,IF($AG43=TIME(10,30,0),コード表!$B$53,IF($AG43=TIME(11,0,0),コード表!$B$54,IF($AG43=TIME(11,30,0),コード表!$B$55,IF($AG43=TIME(12,0,0),コード表!$B$56,IF($AG43=TIME(12,30,0),コード表!$B$57,IF($AG43=TIME(13,0,0),コード表!$B$58,IF($AG43=TIME(13,30,0),コード表!$B$59,IF($AG43=TIME(14,0,0),コード表!$B$60,IF($AG43=TIME(14,30,0),コード表!$B$61,IF($AG43=TIME(15,0,0),コード表!$B$62,IF($AG43=TIME(15,30,0),コード表!$B$63,IF($AG43=TIME(16,0,0),コード表!$B$64,IF($AG43=TIME(16,30,0),コード表!$B$65,IF($AG43=TIME(17,0,0),コード表!$B$66,IF($AG43=TIME(17,30,0),コード表!$B$67,IF($AG43=TIME(18,0,0),コード表!$B$68))))))))))))))))))))))))))))))))))</f>
        <v/>
      </c>
      <c r="BK43" s="420" t="str">
        <f t="shared" ref="BK43" si="136">IF(SUMIFS($AZ$13:$AZ$74,$AT$13:$AT$74,BF43)&gt;0,"〇","")</f>
        <v/>
      </c>
      <c r="BL43" s="420" t="str">
        <f>IF(BK43="","",IF($AG43=TIME(2,0,0),コード表!$B$69,IF($AG43=TIME(2,30,0),コード表!$B$70,IF($AG43=TIME(3,0,0),コード表!$B$71,IF($AG43=TIME(3,30,0),コード表!$B$72,IF($AG43=TIME(4,0,0),コード表!$B$73,IF($AG43=TIME(4,30,0),コード表!$B$74,IF($AG43=TIME(5,0,0),コード表!$B$75,IF($AG43=TIME(5,30,0),コード表!$B$76,IF($AG43=TIME(6,0,0),コード表!$B$77,IF($AG43=TIME(6,30,0),コード表!$B$78,IF($AG43=TIME(7,0,0),コード表!$B$79,IF($AG43=TIME(7,30,0),コード表!$B$80,IF($AG43=TIME(8,0,0),コード表!$B$81,IF($AG43=TIME(8,30,0),コード表!$B$82,IF($AG43=TIME(9,0,0),コード表!$B$83,IF($AG43=TIME(9,30,0),コード表!$B$84,IF($AG43=TIME(10,0,0),コード表!$B$85,IF($AG43=TIME(10,30,0),コード表!$B$86,IF($AG43=TIME(11,0,0),コード表!$B$87,IF($AG43=TIME(11,30,0),コード表!$B$88,IF($AG43=TIME(12,0,0),コード表!$B$89,IF($AG43=TIME(12,30,0),コード表!$B$90,IF($AG43=TIME(13,0,0),コード表!$B$91,IF($AG43=TIME(13,30,0),コード表!$B$92,IF($AG43=TIME(14,0,0),コード表!$B$93,IF($AG43=TIME(14,30,0),コード表!$B$94,IF($AG43=TIME(15,0,0),コード表!$B$95,IF($AG43=TIME(15,30,0),コード表!$B$96,IF($AG43=TIME(16,0,0),コード表!$B$97,IF($AG43=TIME(16,30,0),コード表!$B$98,IF($AG43=TIME(17,0,0),コード表!$B$99,IF($AG43=TIME(17,30,0),コード表!$B$100,IF($AG43=TIME(18,0,0),コード表!$B$101))))))))))))))))))))))))))))))))))</f>
        <v/>
      </c>
      <c r="BM43" s="407" t="str">
        <f t="shared" ref="BM43" si="137">IF(SUMIFS($BA$13:$BA$74,$AT$13:$AT$74,BF43)&gt;0,"〇","")</f>
        <v/>
      </c>
      <c r="BN43" s="407" t="str">
        <f>IF(BM43="","",IF($AG43=TIME(2,0,0),コード表!$B$102,IF($AG43=TIME(2,30,0),コード表!$B$103,IF($AG43=TIME(3,0,0),コード表!$B$104,IF($AG43=TIME(3,30,0),コード表!$B$105,IF($AG43=TIME(4,0,0),コード表!$B$106,IF($AG43=TIME(4,30,0),コード表!$B$107,IF($AG43=TIME(5,0,0),コード表!$B$108,IF($AG43=TIME(5,30,0),コード表!$B$109,IF($AG43=TIME(6,0,0),コード表!$B$110,IF($AG43=TIME(6,30,0),コード表!$B$111,IF($AG43=TIME(7,0,0),コード表!$B$112,IF($AG43=TIME(7,30,0),コード表!$B$113,IF($AG43=TIME(8,0,0),コード表!$B$114,IF($AG43=TIME(8,30,0),コード表!$B$115,IF($AG43=TIME(9,0,0),コード表!$B$116,IF($AG43=TIME(9,30,0),コード表!$B$117,IF($AG43=TIME(10,0,0),コード表!$B$118,IF($AG43=TIME(10,30,0),コード表!$B$119,IF($AG43=TIME(11,0,0),コード表!$B$120,IF($AG43=TIME(11,30,0),コード表!$B$121,IF($AG43=TIME(12,0,0),コード表!$B$122,IF($AG43=TIME(12,30,0),コード表!$B$123,IF($AG43=TIME(13,0,0),コード表!$B$124,IF($AG43=TIME(13,30,0),コード表!$B$125,IF($AG43=TIME(14,0,0),コード表!$B$126,IF($AG43=TIME(14,30,0),コード表!$B$127,IF($AG43=TIME(15,0,0),コード表!$B$128,IF($AG43=TIME(15,30,0),コード表!$B$129,IF($AG43=TIME(16,0,0),コード表!$B$130,IF($AG43=TIME(16,30,0),コード表!$B$131,IF($AG43=TIME(17,0,0),コード表!$B$132,IF($AG43=TIME(17,30,0),コード表!$B$133,IF($AG43=TIME(18,0,0),コード表!$B$134))))))))))))))))))))))))))))))))))</f>
        <v/>
      </c>
      <c r="BO43" s="408" t="str">
        <f t="shared" ref="BO43" si="138">IF(SUMIF($AT$13:$AT$74,BF43,$BB$13:$BB$74)=0,"",SUMIF($AT$13:$AT$74,BF43,$BB$13:$BB$74))</f>
        <v/>
      </c>
      <c r="BP43" s="409" t="str">
        <f t="shared" ref="BP43" si="139">IF(AND(BH43="",BJ43="",BL43="",BN43="",BO43=""),"",MAX(BH43+BJ43,BH43+BL43,BH43+BN43))</f>
        <v/>
      </c>
      <c r="BQ43" s="409" t="str">
        <f t="shared" ref="BQ43" si="140">IF(AND(BH43="",BJ43="",BL43="",BN43=""),"",IF(AND(BJ43="",BL43="",BN43=""),"加算無",IF(MAX(BH43+BJ43+BO43,BH43+BL43+BO43,BH43+BN43+BO43)=BH43+BJ43+BO43,"重度",IF(MAX(BH43+BJ43+BO43,BH43+BL43+BO43,BH43+BN43+BO43)=BH43+BL43+BO43,"外",IF(MAX(BH43+BJ43+BO43,BH43+BL43+BO43,BH43+BN43+BO43)=BH43+BN43+BO43,"内")))))</f>
        <v/>
      </c>
      <c r="BV43" s="93"/>
      <c r="BW43" s="80"/>
    </row>
    <row r="44" spans="1:75" s="5" customFormat="1" ht="17.649999999999999" customHeight="1" thickTop="1" thickBot="1">
      <c r="A44" s="12"/>
      <c r="B44" s="16"/>
      <c r="C44" s="288"/>
      <c r="D44" s="289"/>
      <c r="E44" s="292"/>
      <c r="F44" s="293"/>
      <c r="G44" s="296"/>
      <c r="H44" s="297"/>
      <c r="I44" s="299"/>
      <c r="J44" s="301"/>
      <c r="K44" s="297"/>
      <c r="L44" s="301"/>
      <c r="M44" s="297"/>
      <c r="N44" s="299"/>
      <c r="O44" s="417"/>
      <c r="P44" s="418"/>
      <c r="Q44" s="394"/>
      <c r="R44" s="395"/>
      <c r="S44" s="378"/>
      <c r="T44" s="379"/>
      <c r="U44" s="382"/>
      <c r="V44" s="383"/>
      <c r="W44" s="382"/>
      <c r="X44" s="383"/>
      <c r="Y44" s="382"/>
      <c r="Z44" s="398"/>
      <c r="AA44" s="402"/>
      <c r="AB44" s="403"/>
      <c r="AC44" s="404"/>
      <c r="AD44" s="127"/>
      <c r="AE44" s="430"/>
      <c r="AF44" s="432"/>
      <c r="AG44" s="387"/>
      <c r="AH44" s="388"/>
      <c r="AI44" s="388"/>
      <c r="AJ44" s="389"/>
      <c r="AK44" s="374"/>
      <c r="AL44" s="374"/>
      <c r="AM44" s="374"/>
      <c r="AN44" s="374"/>
      <c r="AO44" s="375"/>
      <c r="AP44" s="128"/>
      <c r="AQ44" s="129"/>
      <c r="AR44" s="128"/>
      <c r="AT44" s="390"/>
      <c r="AU44" s="391"/>
      <c r="AV44" s="391"/>
      <c r="AW44" s="421"/>
      <c r="AX44" s="420"/>
      <c r="AY44" s="420"/>
      <c r="AZ44" s="420"/>
      <c r="BA44" s="407"/>
      <c r="BB44" s="408"/>
      <c r="BF44" s="410"/>
      <c r="BG44" s="411"/>
      <c r="BH44" s="419"/>
      <c r="BI44" s="420"/>
      <c r="BJ44" s="420"/>
      <c r="BK44" s="420"/>
      <c r="BL44" s="420"/>
      <c r="BM44" s="407"/>
      <c r="BN44" s="407"/>
      <c r="BO44" s="408"/>
      <c r="BP44" s="409"/>
      <c r="BQ44" s="409"/>
    </row>
    <row r="45" spans="1:75" s="5" customFormat="1" ht="17.649999999999999" customHeight="1" thickTop="1" thickBot="1">
      <c r="A45" s="12"/>
      <c r="B45" s="23"/>
      <c r="C45" s="288"/>
      <c r="D45" s="289"/>
      <c r="E45" s="290" t="str">
        <f>IF(C45="","",TEXT(AT45,"aaa"))</f>
        <v/>
      </c>
      <c r="F45" s="291"/>
      <c r="G45" s="294"/>
      <c r="H45" s="295"/>
      <c r="I45" s="412" t="s">
        <v>122</v>
      </c>
      <c r="J45" s="413"/>
      <c r="K45" s="414"/>
      <c r="L45" s="413"/>
      <c r="M45" s="414"/>
      <c r="N45" s="412" t="s">
        <v>122</v>
      </c>
      <c r="O45" s="415"/>
      <c r="P45" s="416"/>
      <c r="Q45" s="392" t="str">
        <f>IF(G45="","",IF(AW45&lt;TIME(2,0,0),TIME(2,0,0),IF(MINUTE(AW45)&lt;30,TIME(HOUR(AW45),30,0),TIME(HOUR(AW45)+1,0,0))))</f>
        <v/>
      </c>
      <c r="R45" s="393"/>
      <c r="S45" s="376"/>
      <c r="T45" s="377"/>
      <c r="U45" s="380"/>
      <c r="V45" s="381"/>
      <c r="W45" s="380"/>
      <c r="X45" s="381"/>
      <c r="Y45" s="396"/>
      <c r="Z45" s="397"/>
      <c r="AA45" s="399"/>
      <c r="AB45" s="400"/>
      <c r="AC45" s="401"/>
      <c r="AD45" s="127"/>
      <c r="AE45" s="429">
        <v>17</v>
      </c>
      <c r="AF45" s="431" t="str">
        <f t="shared" ca="1" si="12"/>
        <v>木</v>
      </c>
      <c r="AG45" s="384" t="str">
        <f t="shared" ref="AG45" si="141">IF(BG45=0,"",IF(BG45&lt;TIME(2,0,0),TIME(2,0,0),IF(MINUTE(BG45)&lt;30,TIME(HOUR(BG45),30,0),TIME(HOUR(BG45)+1,0,0))))</f>
        <v/>
      </c>
      <c r="AH45" s="385"/>
      <c r="AI45" s="385"/>
      <c r="AJ45" s="386"/>
      <c r="AK45" s="372" t="str">
        <f t="shared" ref="AK45" si="142">IF(AND(BH45="",BJ45="",BL45="",BN45="",BO45=""),"",MAX(BH45+BJ45+BO45,BH45+BL45+BO45,BH45+BN45+BO45))</f>
        <v/>
      </c>
      <c r="AL45" s="372"/>
      <c r="AM45" s="372"/>
      <c r="AN45" s="372"/>
      <c r="AO45" s="373"/>
      <c r="AP45" s="128"/>
      <c r="AQ45" s="129"/>
      <c r="AR45" s="128"/>
      <c r="AT45" s="390" t="e">
        <f>DATE(請求書!$K$29,請求書!$Q$29,'実績記録 （２枚用）'!C45)</f>
        <v>#NUM!</v>
      </c>
      <c r="AU45" s="391">
        <f>TIME(G45,J45,0)</f>
        <v>0</v>
      </c>
      <c r="AV45" s="391">
        <f>TIME(L45,O45,0)</f>
        <v>0</v>
      </c>
      <c r="AW45" s="421">
        <f t="shared" ref="AW45" si="143">AV45-AU45</f>
        <v>0</v>
      </c>
      <c r="AX45" s="420" t="str">
        <f>IF($Q45=TIME(2,0,0),コード表!$B$3,IF($Q45=TIME(2,30,0),コード表!$B$4,IF($Q45=TIME(3,0,0),コード表!$B$5,IF($Q45=TIME(3,30,0),コード表!$B$6,IF($Q45=TIME(4,0,0),コード表!$B$7,IF($Q45=TIME(4,30,0),コード表!$B$8,IF($Q45=TIME(5,0,0),コード表!$B$9,IF($Q45=TIME(5,30,0),コード表!$B$10,IF($Q45=TIME(6,0,0),コード表!$B$11,IF($Q45=TIME(6,30,0),コード表!$B$12,IF($Q45=TIME(7,0,0),コード表!$B$13,IF($Q45=TIME(7,30,0),コード表!$B$14,IF($Q45=TIME(8,0,0),コード表!$B$15,IF($Q45=TIME(8,30,0),コード表!$B$16,IF($Q45=TIME(9,0,0),コード表!$B$17,IF($Q45=TIME(9,30,0),コード表!$B$18,IF($Q45=TIME(10,0,0),コード表!$B$19,IF($Q45=TIME(10,30,0),コード表!$B$20,IF($Q45=TIME(11,0,0),コード表!$B$21,IF($Q45=TIME(11,30,0),コード表!$B$22,IF($Q45=TIME(12,0,0),コード表!$B$23,IF($Q45=TIME(12,30,0),コード表!$B$24,IF($Q45=TIME(13,0,0),コード表!$B$25,IF($Q45=TIME(13,30,0),コード表!$B$26,IF($Q45=TIME(14,0,0),コード表!$B$27,IF($Q45=TIME(14,30,0),コード表!$B$28,IF($Q45=TIME(15,0,0),コード表!$B$29,IF($Q45=TIME(15,30,0),コード表!$B$30,IF($Q45=TIME(16,0,0),コード表!$B$31,IF($Q45=TIME(16,30,0),コード表!$B$32,IF($Q45=TIME(17,0,0),コード表!$B$33,IF($Q45=TIME(17,30,0),コード表!$B$34,IF($Q45=TIME(18,0,0),コード表!$B$35,"")))))))))))))))))))))))))))))))))</f>
        <v/>
      </c>
      <c r="AY45" s="420" t="str">
        <f>IF(S45="","",IF($Q45=TIME(2,0,0),コード表!$B$36,IF($Q45=TIME(2,30,0),コード表!$B$37,IF($Q45=TIME(3,0,0),コード表!$B$38,IF($Q45=TIME(3,30,0),コード表!$B$39,IF($Q45=TIME(4,0,0),コード表!$B$40,IF($Q45=TIME(4,30,0),コード表!$B$41,IF($Q45=TIME(5,0,0),コード表!$B$42,IF($Q45=TIME(5,30,0),コード表!$B$43,IF($Q45=TIME(6,0,0),コード表!$B$44,IF($Q45=TIME(6,30,0),コード表!$B$45,IF($Q45=TIME(7,0,0),コード表!$B$46,IF($Q45=TIME(7,30,0),コード表!$B$47,IF($Q45=TIME(8,0,0),コード表!$B$48,IF($Q45=TIME(8,30,0),コード表!$B$49,IF($Q45=TIME(9,0,0),コード表!$B$50,IF($Q45=TIME(9,30,0),コード表!$B$51,IF($Q45=TIME(10,0,0),コード表!$B$52,IF($Q45=TIME(10,30,0),コード表!$B$53,IF($Q45=TIME(11,0,0),コード表!$B$54,IF($Q45=TIME(11,30,0),コード表!$B$55,IF($Q45=TIME(12,0,0),コード表!$B$56,IF($Q45=TIME(12,30,0),コード表!$B$57,IF($Q45=TIME(13,0,0),コード表!$B$58,IF($Q45=TIME(13,30,0),コード表!$B$59,IF($Q45=TIME(14,0,0),コード表!$B$60,IF($Q45=TIME(14,30,0),コード表!$B$61,IF($Q45=TIME(15,0,0),コード表!$B$62,IF($Q45=TIME(15,30,0),コード表!$B$63,IF($Q45=TIME(16,0,0),コード表!$B$64,IF($Q45=TIME(16,30,0),コード表!$B$65,IF($Q45=TIME(17,0,0),コード表!$B$66,IF($Q45=TIME(17,30,0),コード表!$B$67,IF($Q45=TIME(18,0,0),コード表!$B$68))))))))))))))))))))))))))))))))))</f>
        <v/>
      </c>
      <c r="AZ45" s="420" t="str">
        <f>IF(U45="","",IF($Q45=TIME(2,0,0),コード表!$B$69,IF($Q45=TIME(2,30,0),コード表!$B$70,IF($Q45=TIME(3,0,0),コード表!$B$71,IF($Q45=TIME(3,30,0),コード表!$B$72,IF($Q45=TIME(4,0,0),コード表!$B$73,IF($Q45=TIME(4,30,0),コード表!$B$74,IF($Q45=TIME(5,0,0),コード表!$B$75,IF($Q45=TIME(5,30,0),コード表!$B$76,IF($Q45=TIME(6,0,0),コード表!$B$77,IF($Q45=TIME(6,30,0),コード表!$B$78,IF($Q45=TIME(7,0,0),コード表!$B$79,IF($Q45=TIME(7,30,0),コード表!$B$80,IF($Q45=TIME(8,0,0),コード表!$B$81,IF($Q45=TIME(8,30,0),コード表!$B$82,IF($Q45=TIME(9,0,0),コード表!$B$83,IF($Q45=TIME(9,30,0),コード表!$B$84,IF($Q45=TIME(10,0,0),コード表!$B$85,IF($Q45=TIME(10,30,0),コード表!$B$86,IF($Q45=TIME(11,0,0),コード表!$B$87,IF($Q45=TIME(11,30,0),コード表!$B$88,IF($Q45=TIME(12,0,0),コード表!$B$89,IF($Q45=TIME(12,30,0),コード表!$B$90,IF($Q45=TIME(13,0,0),コード表!$B$91,IF($Q45=TIME(13,30,0),コード表!$B$92,IF($Q45=TIME(14,0,0),コード表!$B$93,IF($Q45=TIME(14,30,0),コード表!$B$94,IF($Q45=TIME(15,0,0),コード表!$B$95,IF($Q45=TIME(15,30,0),コード表!$B$96,IF($Q45=TIME(16,0,0),コード表!$B$97,IF($Q45=TIME(16,30,0),コード表!$B$98,IF($Q45=TIME(17,0,0),コード表!$B$99,IF($Q45=TIME(17,30,0),コード表!$B$100,IF($Q45=TIME(18,0,0),コード表!$B$101))))))))))))))))))))))))))))))))))</f>
        <v/>
      </c>
      <c r="BA45" s="407" t="str">
        <f>IF(W45="","",IF($Q45=TIME(2,0,0),コード表!$B$102,IF($Q45=TIME(2,30,0),コード表!$B$103,IF($Q45=TIME(3,0,0),コード表!$B$104,IF($Q45=TIME(3,30,0),コード表!$B$105,IF($Q45=TIME(4,0,0),コード表!$B$106,IF($Q45=TIME(4,30,0),コード表!$B$107,IF($Q45=TIME(5,0,0),コード表!$B$108,IF($Q45=TIME(5,30,0),コード表!$B$109,IF($Q45=TIME(6,0,0),コード表!$B$110,IF($Q45=TIME(6,30,0),コード表!$B$111,IF($Q45=TIME(7,0,0),コード表!$B$112,IF($Q45=TIME(7,30,0),コード表!$B$113,IF($Q45=TIME(8,0,0),コード表!$B$114,IF($Q45=TIME(8,30,0),コード表!$B$115,IF($Q45=TIME(9,0,0),コード表!$B$116,IF($Q45=TIME(9,30,0),コード表!$B$117,IF($Q45=TIME(10,0,0),コード表!$B$118,IF($Q45=TIME(10,30,0),コード表!$B$119,IF($Q45=TIME(11,0,0),コード表!$B$120,IF($Q45=TIME(11,30,0),コード表!$B$121,IF($Q45=TIME(12,0,0),コード表!$B$122,IF($Q45=TIME(12,30,0),コード表!$B$123,IF($Q45=TIME(13,0,0),コード表!$B$124,IF($Q45=TIME(13,30,0),コード表!$B$125,IF($Q45=TIME(14,0,0),コード表!$B$126,IF($Q45=TIME(14,30,0),コード表!$B$127,IF($Q45=TIME(15,0,0),コード表!$B$128,IF($Q45=TIME(15,30,0),コード表!$B$129,IF($Q45=TIME(16,0,0),コード表!$B$130,IF($Q45=TIME(16,30,0),コード表!$B$131,IF($Q45=TIME(17,0,0),コード表!$B$132,IF($Q45=TIME(17,30,0),コード表!$B$133,IF($Q45=TIME(18,0,0),コード表!$B$134))))))))))))))))))))))))))))))))))</f>
        <v/>
      </c>
      <c r="BB45" s="408" t="str">
        <f>IF(Y45="","",Y45*コード表!$B$135)</f>
        <v/>
      </c>
      <c r="BF45" s="410">
        <f>DATE(請求書!$K$29,請求書!$Q$29,'実績記録 （２枚用）'!AE45)</f>
        <v>45855</v>
      </c>
      <c r="BG45" s="411">
        <f t="shared" ref="BG45" si="144">SUMIF($AT$13:$AT$74,BF45,$AW$13:$AW$74)</f>
        <v>0</v>
      </c>
      <c r="BH45" s="419" t="str">
        <f>IF($AG45=TIME(2,0,0),コード表!$B$3,IF($AG45=TIME(2,30,0),コード表!$B$4,IF($AG45=TIME(3,0,0),コード表!$B$5,IF($AG45=TIME(3,30,0),コード表!$B$6,IF($AG45=TIME(4,0,0),コード表!$B$7,IF($AG45=TIME(4,30,0),コード表!$B$8,IF($AG45=TIME(5,0,0),コード表!$B$9,IF($AG45=TIME(5,30,0),コード表!$B$10,IF($AG45=TIME(6,0,0),コード表!$B$11,IF($AG45=TIME(6,30,0),コード表!$B$12,IF($AG45=TIME(7,0,0),コード表!$B$13,IF($AG45=TIME(7,30,0),コード表!$B$14,IF($AG45=TIME(8,0,0),コード表!$B$15,IF($AG45=TIME(8,30,0),コード表!$B$16,IF($AG45=TIME(9,0,0),コード表!$B$17,IF($AG45=TIME(9,30,0),コード表!$B$18,IF($AG45=TIME(10,0,0),コード表!$B$19,IF($AG45=TIME(10,30,0),コード表!$B$20,IF($AG45=TIME(11,0,0),コード表!$B$21,IF($AG45=TIME(11,30,0),コード表!$B$22,IF($AG45=TIME(12,0,0),コード表!$B$23,IF($AG45=TIME(12,30,0),コード表!$B$24,IF($AG45=TIME(13,0,0),コード表!$B$25,IF($AG45=TIME(13,30,0),コード表!$B$26,IF($AG45=TIME(14,0,0),コード表!$B$27,IF($AG45=TIME(14,30,0),コード表!$B$28,IF($AG45=TIME(15,0,0),コード表!$B$29,IF($AG45=TIME(15,30,0),コード表!$B$30,IF($AG45=TIME(16,0,0),コード表!$B$31,IF($AG45=TIME(16,30,0),コード表!$B$32,IF($AG45=TIME(17,0,0),コード表!$B$33,IF($AG45=TIME(17,30,0),コード表!$B$34,IF($AG45=TIME(18,0,0),コード表!$B$35,"")))))))))))))))))))))))))))))))))</f>
        <v/>
      </c>
      <c r="BI45" s="420" t="str">
        <f t="shared" si="56"/>
        <v/>
      </c>
      <c r="BJ45" s="420" t="str">
        <f>IF(BI45="","",IF($AG45=TIME(2,0,0),コード表!$B$36,IF($AG45=TIME(2,30,0),コード表!$B$37,IF($AG45=TIME(3,0,0),コード表!$B$38,IF($AG45=TIME(3,30,0),コード表!$B$39,IF($AG45=TIME(4,0,0),コード表!$B$40,IF($AG45=TIME(4,30,0),コード表!$B$41,IF($AG45=TIME(5,0,0),コード表!$B$42,IF($AG45=TIME(5,30,0),コード表!$B$43,IF($AG45=TIME(6,0,0),コード表!$B$44,IF($AG45=TIME(6,30,0),コード表!$B$45,IF($AG45=TIME(7,0,0),コード表!$B$46,IF($AG45=TIME(7,30,0),コード表!$B$47,IF($AG45=TIME(8,0,0),コード表!$B$48,IF($AG45=TIME(8,30,0),コード表!$B$49,IF($AG45=TIME(9,0,0),コード表!$B$50,IF($AG45=TIME(9,30,0),コード表!$B$51,IF($AG45=TIME(10,0,0),コード表!$B$52,IF($AG45=TIME(10,30,0),コード表!$B$53,IF($AG45=TIME(11,0,0),コード表!$B$54,IF($AG45=TIME(11,30,0),コード表!$B$55,IF($AG45=TIME(12,0,0),コード表!$B$56,IF($AG45=TIME(12,30,0),コード表!$B$57,IF($AG45=TIME(13,0,0),コード表!$B$58,IF($AG45=TIME(13,30,0),コード表!$B$59,IF($AG45=TIME(14,0,0),コード表!$B$60,IF($AG45=TIME(14,30,0),コード表!$B$61,IF($AG45=TIME(15,0,0),コード表!$B$62,IF($AG45=TIME(15,30,0),コード表!$B$63,IF($AG45=TIME(16,0,0),コード表!$B$64,IF($AG45=TIME(16,30,0),コード表!$B$65,IF($AG45=TIME(17,0,0),コード表!$B$66,IF($AG45=TIME(17,30,0),コード表!$B$67,IF($AG45=TIME(18,0,0),コード表!$B$68))))))))))))))))))))))))))))))))))</f>
        <v/>
      </c>
      <c r="BK45" s="420" t="str">
        <f t="shared" ref="BK45" si="145">IF(SUMIFS($AZ$13:$AZ$74,$AT$13:$AT$74,BF45)&gt;0,"〇","")</f>
        <v/>
      </c>
      <c r="BL45" s="420" t="str">
        <f>IF(BK45="","",IF($AG45=TIME(2,0,0),コード表!$B$69,IF($AG45=TIME(2,30,0),コード表!$B$70,IF($AG45=TIME(3,0,0),コード表!$B$71,IF($AG45=TIME(3,30,0),コード表!$B$72,IF($AG45=TIME(4,0,0),コード表!$B$73,IF($AG45=TIME(4,30,0),コード表!$B$74,IF($AG45=TIME(5,0,0),コード表!$B$75,IF($AG45=TIME(5,30,0),コード表!$B$76,IF($AG45=TIME(6,0,0),コード表!$B$77,IF($AG45=TIME(6,30,0),コード表!$B$78,IF($AG45=TIME(7,0,0),コード表!$B$79,IF($AG45=TIME(7,30,0),コード表!$B$80,IF($AG45=TIME(8,0,0),コード表!$B$81,IF($AG45=TIME(8,30,0),コード表!$B$82,IF($AG45=TIME(9,0,0),コード表!$B$83,IF($AG45=TIME(9,30,0),コード表!$B$84,IF($AG45=TIME(10,0,0),コード表!$B$85,IF($AG45=TIME(10,30,0),コード表!$B$86,IF($AG45=TIME(11,0,0),コード表!$B$87,IF($AG45=TIME(11,30,0),コード表!$B$88,IF($AG45=TIME(12,0,0),コード表!$B$89,IF($AG45=TIME(12,30,0),コード表!$B$90,IF($AG45=TIME(13,0,0),コード表!$B$91,IF($AG45=TIME(13,30,0),コード表!$B$92,IF($AG45=TIME(14,0,0),コード表!$B$93,IF($AG45=TIME(14,30,0),コード表!$B$94,IF($AG45=TIME(15,0,0),コード表!$B$95,IF($AG45=TIME(15,30,0),コード表!$B$96,IF($AG45=TIME(16,0,0),コード表!$B$97,IF($AG45=TIME(16,30,0),コード表!$B$98,IF($AG45=TIME(17,0,0),コード表!$B$99,IF($AG45=TIME(17,30,0),コード表!$B$100,IF($AG45=TIME(18,0,0),コード表!$B$101))))))))))))))))))))))))))))))))))</f>
        <v/>
      </c>
      <c r="BM45" s="407" t="str">
        <f t="shared" ref="BM45" si="146">IF(SUMIFS($BA$13:$BA$74,$AT$13:$AT$74,BF45)&gt;0,"〇","")</f>
        <v/>
      </c>
      <c r="BN45" s="407" t="str">
        <f>IF(BM45="","",IF($AG45=TIME(2,0,0),コード表!$B$102,IF($AG45=TIME(2,30,0),コード表!$B$103,IF($AG45=TIME(3,0,0),コード表!$B$104,IF($AG45=TIME(3,30,0),コード表!$B$105,IF($AG45=TIME(4,0,0),コード表!$B$106,IF($AG45=TIME(4,30,0),コード表!$B$107,IF($AG45=TIME(5,0,0),コード表!$B$108,IF($AG45=TIME(5,30,0),コード表!$B$109,IF($AG45=TIME(6,0,0),コード表!$B$110,IF($AG45=TIME(6,30,0),コード表!$B$111,IF($AG45=TIME(7,0,0),コード表!$B$112,IF($AG45=TIME(7,30,0),コード表!$B$113,IF($AG45=TIME(8,0,0),コード表!$B$114,IF($AG45=TIME(8,30,0),コード表!$B$115,IF($AG45=TIME(9,0,0),コード表!$B$116,IF($AG45=TIME(9,30,0),コード表!$B$117,IF($AG45=TIME(10,0,0),コード表!$B$118,IF($AG45=TIME(10,30,0),コード表!$B$119,IF($AG45=TIME(11,0,0),コード表!$B$120,IF($AG45=TIME(11,30,0),コード表!$B$121,IF($AG45=TIME(12,0,0),コード表!$B$122,IF($AG45=TIME(12,30,0),コード表!$B$123,IF($AG45=TIME(13,0,0),コード表!$B$124,IF($AG45=TIME(13,30,0),コード表!$B$125,IF($AG45=TIME(14,0,0),コード表!$B$126,IF($AG45=TIME(14,30,0),コード表!$B$127,IF($AG45=TIME(15,0,0),コード表!$B$128,IF($AG45=TIME(15,30,0),コード表!$B$129,IF($AG45=TIME(16,0,0),コード表!$B$130,IF($AG45=TIME(16,30,0),コード表!$B$131,IF($AG45=TIME(17,0,0),コード表!$B$132,IF($AG45=TIME(17,30,0),コード表!$B$133,IF($AG45=TIME(18,0,0),コード表!$B$134))))))))))))))))))))))))))))))))))</f>
        <v/>
      </c>
      <c r="BO45" s="408" t="str">
        <f t="shared" ref="BO45" si="147">IF(SUMIF($AT$13:$AT$74,BF45,$BB$13:$BB$74)=0,"",SUMIF($AT$13:$AT$74,BF45,$BB$13:$BB$74))</f>
        <v/>
      </c>
      <c r="BP45" s="409" t="str">
        <f t="shared" ref="BP45" si="148">IF(AND(BH45="",BJ45="",BL45="",BN45="",BO45=""),"",MAX(BH45+BJ45,BH45+BL45,BH45+BN45))</f>
        <v/>
      </c>
      <c r="BQ45" s="409" t="str">
        <f t="shared" ref="BQ45" si="149">IF(AND(BH45="",BJ45="",BL45="",BN45=""),"",IF(AND(BJ45="",BL45="",BN45=""),"加算無",IF(MAX(BH45+BJ45+BO45,BH45+BL45+BO45,BH45+BN45+BO45)=BH45+BJ45+BO45,"重度",IF(MAX(BH45+BJ45+BO45,BH45+BL45+BO45,BH45+BN45+BO45)=BH45+BL45+BO45,"外",IF(MAX(BH45+BJ45+BO45,BH45+BL45+BO45,BH45+BN45+BO45)=BH45+BN45+BO45,"内")))))</f>
        <v/>
      </c>
    </row>
    <row r="46" spans="1:75" s="5" customFormat="1" ht="17.649999999999999" customHeight="1" thickTop="1" thickBot="1">
      <c r="A46" s="12"/>
      <c r="B46" s="23"/>
      <c r="C46" s="288"/>
      <c r="D46" s="289"/>
      <c r="E46" s="292"/>
      <c r="F46" s="293"/>
      <c r="G46" s="296"/>
      <c r="H46" s="297"/>
      <c r="I46" s="299"/>
      <c r="J46" s="301"/>
      <c r="K46" s="297"/>
      <c r="L46" s="301"/>
      <c r="M46" s="297"/>
      <c r="N46" s="299"/>
      <c r="O46" s="417"/>
      <c r="P46" s="418"/>
      <c r="Q46" s="394"/>
      <c r="R46" s="395"/>
      <c r="S46" s="378"/>
      <c r="T46" s="379"/>
      <c r="U46" s="382"/>
      <c r="V46" s="383"/>
      <c r="W46" s="382"/>
      <c r="X46" s="383"/>
      <c r="Y46" s="382"/>
      <c r="Z46" s="398"/>
      <c r="AA46" s="402"/>
      <c r="AB46" s="403"/>
      <c r="AC46" s="404"/>
      <c r="AD46" s="127"/>
      <c r="AE46" s="430"/>
      <c r="AF46" s="432"/>
      <c r="AG46" s="387"/>
      <c r="AH46" s="388"/>
      <c r="AI46" s="388"/>
      <c r="AJ46" s="389"/>
      <c r="AK46" s="374"/>
      <c r="AL46" s="374"/>
      <c r="AM46" s="374"/>
      <c r="AN46" s="374"/>
      <c r="AO46" s="375"/>
      <c r="AP46" s="128"/>
      <c r="AQ46" s="129"/>
      <c r="AR46" s="128"/>
      <c r="AT46" s="390"/>
      <c r="AU46" s="391"/>
      <c r="AV46" s="391"/>
      <c r="AW46" s="421"/>
      <c r="AX46" s="420"/>
      <c r="AY46" s="420"/>
      <c r="AZ46" s="420"/>
      <c r="BA46" s="407"/>
      <c r="BB46" s="408"/>
      <c r="BF46" s="410"/>
      <c r="BG46" s="411"/>
      <c r="BH46" s="419"/>
      <c r="BI46" s="420"/>
      <c r="BJ46" s="420"/>
      <c r="BK46" s="420"/>
      <c r="BL46" s="420"/>
      <c r="BM46" s="407"/>
      <c r="BN46" s="407"/>
      <c r="BO46" s="408"/>
      <c r="BP46" s="409"/>
      <c r="BQ46" s="409"/>
    </row>
    <row r="47" spans="1:75" s="5" customFormat="1" ht="17.649999999999999" customHeight="1" thickTop="1" thickBot="1">
      <c r="A47" s="12"/>
      <c r="B47" s="23"/>
      <c r="C47" s="288"/>
      <c r="D47" s="289"/>
      <c r="E47" s="290" t="str">
        <f>IF(C47="","",TEXT(AT47,"aaa"))</f>
        <v/>
      </c>
      <c r="F47" s="291"/>
      <c r="G47" s="294"/>
      <c r="H47" s="295"/>
      <c r="I47" s="412" t="s">
        <v>122</v>
      </c>
      <c r="J47" s="413"/>
      <c r="K47" s="414"/>
      <c r="L47" s="413"/>
      <c r="M47" s="414"/>
      <c r="N47" s="412" t="s">
        <v>122</v>
      </c>
      <c r="O47" s="415"/>
      <c r="P47" s="416"/>
      <c r="Q47" s="392" t="str">
        <f>IF(G47="","",IF(AW47&lt;TIME(2,0,0),TIME(2,0,0),IF(MINUTE(AW47)&lt;30,TIME(HOUR(AW47),30,0),TIME(HOUR(AW47)+1,0,0))))</f>
        <v/>
      </c>
      <c r="R47" s="393"/>
      <c r="S47" s="376"/>
      <c r="T47" s="377"/>
      <c r="U47" s="380"/>
      <c r="V47" s="381"/>
      <c r="W47" s="380"/>
      <c r="X47" s="381"/>
      <c r="Y47" s="396"/>
      <c r="Z47" s="397"/>
      <c r="AA47" s="399"/>
      <c r="AB47" s="400"/>
      <c r="AC47" s="401"/>
      <c r="AD47" s="127"/>
      <c r="AE47" s="429">
        <v>18</v>
      </c>
      <c r="AF47" s="431" t="str">
        <f t="shared" ca="1" si="12"/>
        <v>金</v>
      </c>
      <c r="AG47" s="384" t="str">
        <f t="shared" ref="AG47" si="150">IF(BG47=0,"",IF(BG47&lt;TIME(2,0,0),TIME(2,0,0),IF(MINUTE(BG47)&lt;30,TIME(HOUR(BG47),30,0),TIME(HOUR(BG47)+1,0,0))))</f>
        <v/>
      </c>
      <c r="AH47" s="385"/>
      <c r="AI47" s="385"/>
      <c r="AJ47" s="386"/>
      <c r="AK47" s="372" t="str">
        <f t="shared" ref="AK47" si="151">IF(AND(BH47="",BJ47="",BL47="",BN47="",BO47=""),"",MAX(BH47+BJ47+BO47,BH47+BL47+BO47,BH47+BN47+BO47))</f>
        <v/>
      </c>
      <c r="AL47" s="372"/>
      <c r="AM47" s="372"/>
      <c r="AN47" s="372"/>
      <c r="AO47" s="373"/>
      <c r="AP47" s="128"/>
      <c r="AQ47" s="129"/>
      <c r="AR47" s="128"/>
      <c r="AT47" s="390" t="e">
        <f>DATE(請求書!$K$29,請求書!$Q$29,'実績記録 （２枚用）'!C47)</f>
        <v>#NUM!</v>
      </c>
      <c r="AU47" s="391">
        <f>TIME(G47,J47,0)</f>
        <v>0</v>
      </c>
      <c r="AV47" s="391">
        <f>TIME(L47,O47,0)</f>
        <v>0</v>
      </c>
      <c r="AW47" s="421">
        <f t="shared" ref="AW47" si="152">AV47-AU47</f>
        <v>0</v>
      </c>
      <c r="AX47" s="420" t="str">
        <f>IF($Q47=TIME(2,0,0),コード表!$B$3,IF($Q47=TIME(2,30,0),コード表!$B$4,IF($Q47=TIME(3,0,0),コード表!$B$5,IF($Q47=TIME(3,30,0),コード表!$B$6,IF($Q47=TIME(4,0,0),コード表!$B$7,IF($Q47=TIME(4,30,0),コード表!$B$8,IF($Q47=TIME(5,0,0),コード表!$B$9,IF($Q47=TIME(5,30,0),コード表!$B$10,IF($Q47=TIME(6,0,0),コード表!$B$11,IF($Q47=TIME(6,30,0),コード表!$B$12,IF($Q47=TIME(7,0,0),コード表!$B$13,IF($Q47=TIME(7,30,0),コード表!$B$14,IF($Q47=TIME(8,0,0),コード表!$B$15,IF($Q47=TIME(8,30,0),コード表!$B$16,IF($Q47=TIME(9,0,0),コード表!$B$17,IF($Q47=TIME(9,30,0),コード表!$B$18,IF($Q47=TIME(10,0,0),コード表!$B$19,IF($Q47=TIME(10,30,0),コード表!$B$20,IF($Q47=TIME(11,0,0),コード表!$B$21,IF($Q47=TIME(11,30,0),コード表!$B$22,IF($Q47=TIME(12,0,0),コード表!$B$23,IF($Q47=TIME(12,30,0),コード表!$B$24,IF($Q47=TIME(13,0,0),コード表!$B$25,IF($Q47=TIME(13,30,0),コード表!$B$26,IF($Q47=TIME(14,0,0),コード表!$B$27,IF($Q47=TIME(14,30,0),コード表!$B$28,IF($Q47=TIME(15,0,0),コード表!$B$29,IF($Q47=TIME(15,30,0),コード表!$B$30,IF($Q47=TIME(16,0,0),コード表!$B$31,IF($Q47=TIME(16,30,0),コード表!$B$32,IF($Q47=TIME(17,0,0),コード表!$B$33,IF($Q47=TIME(17,30,0),コード表!$B$34,IF($Q47=TIME(18,0,0),コード表!$B$35,"")))))))))))))))))))))))))))))))))</f>
        <v/>
      </c>
      <c r="AY47" s="420" t="str">
        <f>IF(S47="","",IF($Q47=TIME(2,0,0),コード表!$B$36,IF($Q47=TIME(2,30,0),コード表!$B$37,IF($Q47=TIME(3,0,0),コード表!$B$38,IF($Q47=TIME(3,30,0),コード表!$B$39,IF($Q47=TIME(4,0,0),コード表!$B$40,IF($Q47=TIME(4,30,0),コード表!$B$41,IF($Q47=TIME(5,0,0),コード表!$B$42,IF($Q47=TIME(5,30,0),コード表!$B$43,IF($Q47=TIME(6,0,0),コード表!$B$44,IF($Q47=TIME(6,30,0),コード表!$B$45,IF($Q47=TIME(7,0,0),コード表!$B$46,IF($Q47=TIME(7,30,0),コード表!$B$47,IF($Q47=TIME(8,0,0),コード表!$B$48,IF($Q47=TIME(8,30,0),コード表!$B$49,IF($Q47=TIME(9,0,0),コード表!$B$50,IF($Q47=TIME(9,30,0),コード表!$B$51,IF($Q47=TIME(10,0,0),コード表!$B$52,IF($Q47=TIME(10,30,0),コード表!$B$53,IF($Q47=TIME(11,0,0),コード表!$B$54,IF($Q47=TIME(11,30,0),コード表!$B$55,IF($Q47=TIME(12,0,0),コード表!$B$56,IF($Q47=TIME(12,30,0),コード表!$B$57,IF($Q47=TIME(13,0,0),コード表!$B$58,IF($Q47=TIME(13,30,0),コード表!$B$59,IF($Q47=TIME(14,0,0),コード表!$B$60,IF($Q47=TIME(14,30,0),コード表!$B$61,IF($Q47=TIME(15,0,0),コード表!$B$62,IF($Q47=TIME(15,30,0),コード表!$B$63,IF($Q47=TIME(16,0,0),コード表!$B$64,IF($Q47=TIME(16,30,0),コード表!$B$65,IF($Q47=TIME(17,0,0),コード表!$B$66,IF($Q47=TIME(17,30,0),コード表!$B$67,IF($Q47=TIME(18,0,0),コード表!$B$68))))))))))))))))))))))))))))))))))</f>
        <v/>
      </c>
      <c r="AZ47" s="420" t="str">
        <f>IF(U47="","",IF($Q47=TIME(2,0,0),コード表!$B$69,IF($Q47=TIME(2,30,0),コード表!$B$70,IF($Q47=TIME(3,0,0),コード表!$B$71,IF($Q47=TIME(3,30,0),コード表!$B$72,IF($Q47=TIME(4,0,0),コード表!$B$73,IF($Q47=TIME(4,30,0),コード表!$B$74,IF($Q47=TIME(5,0,0),コード表!$B$75,IF($Q47=TIME(5,30,0),コード表!$B$76,IF($Q47=TIME(6,0,0),コード表!$B$77,IF($Q47=TIME(6,30,0),コード表!$B$78,IF($Q47=TIME(7,0,0),コード表!$B$79,IF($Q47=TIME(7,30,0),コード表!$B$80,IF($Q47=TIME(8,0,0),コード表!$B$81,IF($Q47=TIME(8,30,0),コード表!$B$82,IF($Q47=TIME(9,0,0),コード表!$B$83,IF($Q47=TIME(9,30,0),コード表!$B$84,IF($Q47=TIME(10,0,0),コード表!$B$85,IF($Q47=TIME(10,30,0),コード表!$B$86,IF($Q47=TIME(11,0,0),コード表!$B$87,IF($Q47=TIME(11,30,0),コード表!$B$88,IF($Q47=TIME(12,0,0),コード表!$B$89,IF($Q47=TIME(12,30,0),コード表!$B$90,IF($Q47=TIME(13,0,0),コード表!$B$91,IF($Q47=TIME(13,30,0),コード表!$B$92,IF($Q47=TIME(14,0,0),コード表!$B$93,IF($Q47=TIME(14,30,0),コード表!$B$94,IF($Q47=TIME(15,0,0),コード表!$B$95,IF($Q47=TIME(15,30,0),コード表!$B$96,IF($Q47=TIME(16,0,0),コード表!$B$97,IF($Q47=TIME(16,30,0),コード表!$B$98,IF($Q47=TIME(17,0,0),コード表!$B$99,IF($Q47=TIME(17,30,0),コード表!$B$100,IF($Q47=TIME(18,0,0),コード表!$B$101))))))))))))))))))))))))))))))))))</f>
        <v/>
      </c>
      <c r="BA47" s="407" t="str">
        <f>IF(W47="","",IF($Q47=TIME(2,0,0),コード表!$B$102,IF($Q47=TIME(2,30,0),コード表!$B$103,IF($Q47=TIME(3,0,0),コード表!$B$104,IF($Q47=TIME(3,30,0),コード表!$B$105,IF($Q47=TIME(4,0,0),コード表!$B$106,IF($Q47=TIME(4,30,0),コード表!$B$107,IF($Q47=TIME(5,0,0),コード表!$B$108,IF($Q47=TIME(5,30,0),コード表!$B$109,IF($Q47=TIME(6,0,0),コード表!$B$110,IF($Q47=TIME(6,30,0),コード表!$B$111,IF($Q47=TIME(7,0,0),コード表!$B$112,IF($Q47=TIME(7,30,0),コード表!$B$113,IF($Q47=TIME(8,0,0),コード表!$B$114,IF($Q47=TIME(8,30,0),コード表!$B$115,IF($Q47=TIME(9,0,0),コード表!$B$116,IF($Q47=TIME(9,30,0),コード表!$B$117,IF($Q47=TIME(10,0,0),コード表!$B$118,IF($Q47=TIME(10,30,0),コード表!$B$119,IF($Q47=TIME(11,0,0),コード表!$B$120,IF($Q47=TIME(11,30,0),コード表!$B$121,IF($Q47=TIME(12,0,0),コード表!$B$122,IF($Q47=TIME(12,30,0),コード表!$B$123,IF($Q47=TIME(13,0,0),コード表!$B$124,IF($Q47=TIME(13,30,0),コード表!$B$125,IF($Q47=TIME(14,0,0),コード表!$B$126,IF($Q47=TIME(14,30,0),コード表!$B$127,IF($Q47=TIME(15,0,0),コード表!$B$128,IF($Q47=TIME(15,30,0),コード表!$B$129,IF($Q47=TIME(16,0,0),コード表!$B$130,IF($Q47=TIME(16,30,0),コード表!$B$131,IF($Q47=TIME(17,0,0),コード表!$B$132,IF($Q47=TIME(17,30,0),コード表!$B$133,IF($Q47=TIME(18,0,0),コード表!$B$134))))))))))))))))))))))))))))))))))</f>
        <v/>
      </c>
      <c r="BB47" s="408" t="str">
        <f>IF(Y47="","",Y47*コード表!$B$135)</f>
        <v/>
      </c>
      <c r="BF47" s="410">
        <f>DATE(請求書!$K$29,請求書!$Q$29,'実績記録 （２枚用）'!AE47)</f>
        <v>45856</v>
      </c>
      <c r="BG47" s="411">
        <f t="shared" ref="BG47" si="153">SUMIF($AT$13:$AT$74,BF47,$AW$13:$AW$74)</f>
        <v>0</v>
      </c>
      <c r="BH47" s="419" t="str">
        <f>IF($AG47=TIME(2,0,0),コード表!$B$3,IF($AG47=TIME(2,30,0),コード表!$B$4,IF($AG47=TIME(3,0,0),コード表!$B$5,IF($AG47=TIME(3,30,0),コード表!$B$6,IF($AG47=TIME(4,0,0),コード表!$B$7,IF($AG47=TIME(4,30,0),コード表!$B$8,IF($AG47=TIME(5,0,0),コード表!$B$9,IF($AG47=TIME(5,30,0),コード表!$B$10,IF($AG47=TIME(6,0,0),コード表!$B$11,IF($AG47=TIME(6,30,0),コード表!$B$12,IF($AG47=TIME(7,0,0),コード表!$B$13,IF($AG47=TIME(7,30,0),コード表!$B$14,IF($AG47=TIME(8,0,0),コード表!$B$15,IF($AG47=TIME(8,30,0),コード表!$B$16,IF($AG47=TIME(9,0,0),コード表!$B$17,IF($AG47=TIME(9,30,0),コード表!$B$18,IF($AG47=TIME(10,0,0),コード表!$B$19,IF($AG47=TIME(10,30,0),コード表!$B$20,IF($AG47=TIME(11,0,0),コード表!$B$21,IF($AG47=TIME(11,30,0),コード表!$B$22,IF($AG47=TIME(12,0,0),コード表!$B$23,IF($AG47=TIME(12,30,0),コード表!$B$24,IF($AG47=TIME(13,0,0),コード表!$B$25,IF($AG47=TIME(13,30,0),コード表!$B$26,IF($AG47=TIME(14,0,0),コード表!$B$27,IF($AG47=TIME(14,30,0),コード表!$B$28,IF($AG47=TIME(15,0,0),コード表!$B$29,IF($AG47=TIME(15,30,0),コード表!$B$30,IF($AG47=TIME(16,0,0),コード表!$B$31,IF($AG47=TIME(16,30,0),コード表!$B$32,IF($AG47=TIME(17,0,0),コード表!$B$33,IF($AG47=TIME(17,30,0),コード表!$B$34,IF($AG47=TIME(18,0,0),コード表!$B$35,"")))))))))))))))))))))))))))))))))</f>
        <v/>
      </c>
      <c r="BI47" s="420" t="str">
        <f t="shared" si="65"/>
        <v/>
      </c>
      <c r="BJ47" s="420" t="str">
        <f>IF(BI47="","",IF($AG47=TIME(2,0,0),コード表!$B$36,IF($AG47=TIME(2,30,0),コード表!$B$37,IF($AG47=TIME(3,0,0),コード表!$B$38,IF($AG47=TIME(3,30,0),コード表!$B$39,IF($AG47=TIME(4,0,0),コード表!$B$40,IF($AG47=TIME(4,30,0),コード表!$B$41,IF($AG47=TIME(5,0,0),コード表!$B$42,IF($AG47=TIME(5,30,0),コード表!$B$43,IF($AG47=TIME(6,0,0),コード表!$B$44,IF($AG47=TIME(6,30,0),コード表!$B$45,IF($AG47=TIME(7,0,0),コード表!$B$46,IF($AG47=TIME(7,30,0),コード表!$B$47,IF($AG47=TIME(8,0,0),コード表!$B$48,IF($AG47=TIME(8,30,0),コード表!$B$49,IF($AG47=TIME(9,0,0),コード表!$B$50,IF($AG47=TIME(9,30,0),コード表!$B$51,IF($AG47=TIME(10,0,0),コード表!$B$52,IF($AG47=TIME(10,30,0),コード表!$B$53,IF($AG47=TIME(11,0,0),コード表!$B$54,IF($AG47=TIME(11,30,0),コード表!$B$55,IF($AG47=TIME(12,0,0),コード表!$B$56,IF($AG47=TIME(12,30,0),コード表!$B$57,IF($AG47=TIME(13,0,0),コード表!$B$58,IF($AG47=TIME(13,30,0),コード表!$B$59,IF($AG47=TIME(14,0,0),コード表!$B$60,IF($AG47=TIME(14,30,0),コード表!$B$61,IF($AG47=TIME(15,0,0),コード表!$B$62,IF($AG47=TIME(15,30,0),コード表!$B$63,IF($AG47=TIME(16,0,0),コード表!$B$64,IF($AG47=TIME(16,30,0),コード表!$B$65,IF($AG47=TIME(17,0,0),コード表!$B$66,IF($AG47=TIME(17,30,0),コード表!$B$67,IF($AG47=TIME(18,0,0),コード表!$B$68))))))))))))))))))))))))))))))))))</f>
        <v/>
      </c>
      <c r="BK47" s="420" t="str">
        <f t="shared" ref="BK47" si="154">IF(SUMIFS($AZ$13:$AZ$74,$AT$13:$AT$74,BF47)&gt;0,"〇","")</f>
        <v/>
      </c>
      <c r="BL47" s="420" t="str">
        <f>IF(BK47="","",IF($AG47=TIME(2,0,0),コード表!$B$69,IF($AG47=TIME(2,30,0),コード表!$B$70,IF($AG47=TIME(3,0,0),コード表!$B$71,IF($AG47=TIME(3,30,0),コード表!$B$72,IF($AG47=TIME(4,0,0),コード表!$B$73,IF($AG47=TIME(4,30,0),コード表!$B$74,IF($AG47=TIME(5,0,0),コード表!$B$75,IF($AG47=TIME(5,30,0),コード表!$B$76,IF($AG47=TIME(6,0,0),コード表!$B$77,IF($AG47=TIME(6,30,0),コード表!$B$78,IF($AG47=TIME(7,0,0),コード表!$B$79,IF($AG47=TIME(7,30,0),コード表!$B$80,IF($AG47=TIME(8,0,0),コード表!$B$81,IF($AG47=TIME(8,30,0),コード表!$B$82,IF($AG47=TIME(9,0,0),コード表!$B$83,IF($AG47=TIME(9,30,0),コード表!$B$84,IF($AG47=TIME(10,0,0),コード表!$B$85,IF($AG47=TIME(10,30,0),コード表!$B$86,IF($AG47=TIME(11,0,0),コード表!$B$87,IF($AG47=TIME(11,30,0),コード表!$B$88,IF($AG47=TIME(12,0,0),コード表!$B$89,IF($AG47=TIME(12,30,0),コード表!$B$90,IF($AG47=TIME(13,0,0),コード表!$B$91,IF($AG47=TIME(13,30,0),コード表!$B$92,IF($AG47=TIME(14,0,0),コード表!$B$93,IF($AG47=TIME(14,30,0),コード表!$B$94,IF($AG47=TIME(15,0,0),コード表!$B$95,IF($AG47=TIME(15,30,0),コード表!$B$96,IF($AG47=TIME(16,0,0),コード表!$B$97,IF($AG47=TIME(16,30,0),コード表!$B$98,IF($AG47=TIME(17,0,0),コード表!$B$99,IF($AG47=TIME(17,30,0),コード表!$B$100,IF($AG47=TIME(18,0,0),コード表!$B$101))))))))))))))))))))))))))))))))))</f>
        <v/>
      </c>
      <c r="BM47" s="407" t="str">
        <f t="shared" ref="BM47" si="155">IF(SUMIFS($BA$13:$BA$74,$AT$13:$AT$74,BF47)&gt;0,"〇","")</f>
        <v/>
      </c>
      <c r="BN47" s="407" t="str">
        <f>IF(BM47="","",IF($AG47=TIME(2,0,0),コード表!$B$102,IF($AG47=TIME(2,30,0),コード表!$B$103,IF($AG47=TIME(3,0,0),コード表!$B$104,IF($AG47=TIME(3,30,0),コード表!$B$105,IF($AG47=TIME(4,0,0),コード表!$B$106,IF($AG47=TIME(4,30,0),コード表!$B$107,IF($AG47=TIME(5,0,0),コード表!$B$108,IF($AG47=TIME(5,30,0),コード表!$B$109,IF($AG47=TIME(6,0,0),コード表!$B$110,IF($AG47=TIME(6,30,0),コード表!$B$111,IF($AG47=TIME(7,0,0),コード表!$B$112,IF($AG47=TIME(7,30,0),コード表!$B$113,IF($AG47=TIME(8,0,0),コード表!$B$114,IF($AG47=TIME(8,30,0),コード表!$B$115,IF($AG47=TIME(9,0,0),コード表!$B$116,IF($AG47=TIME(9,30,0),コード表!$B$117,IF($AG47=TIME(10,0,0),コード表!$B$118,IF($AG47=TIME(10,30,0),コード表!$B$119,IF($AG47=TIME(11,0,0),コード表!$B$120,IF($AG47=TIME(11,30,0),コード表!$B$121,IF($AG47=TIME(12,0,0),コード表!$B$122,IF($AG47=TIME(12,30,0),コード表!$B$123,IF($AG47=TIME(13,0,0),コード表!$B$124,IF($AG47=TIME(13,30,0),コード表!$B$125,IF($AG47=TIME(14,0,0),コード表!$B$126,IF($AG47=TIME(14,30,0),コード表!$B$127,IF($AG47=TIME(15,0,0),コード表!$B$128,IF($AG47=TIME(15,30,0),コード表!$B$129,IF($AG47=TIME(16,0,0),コード表!$B$130,IF($AG47=TIME(16,30,0),コード表!$B$131,IF($AG47=TIME(17,0,0),コード表!$B$132,IF($AG47=TIME(17,30,0),コード表!$B$133,IF($AG47=TIME(18,0,0),コード表!$B$134))))))))))))))))))))))))))))))))))</f>
        <v/>
      </c>
      <c r="BO47" s="408" t="str">
        <f t="shared" ref="BO47" si="156">IF(SUMIF($AT$13:$AT$74,BF47,$BB$13:$BB$74)=0,"",SUMIF($AT$13:$AT$74,BF47,$BB$13:$BB$74))</f>
        <v/>
      </c>
      <c r="BP47" s="409" t="str">
        <f t="shared" ref="BP47" si="157">IF(AND(BH47="",BJ47="",BL47="",BN47="",BO47=""),"",MAX(BH47+BJ47,BH47+BL47,BH47+BN47))</f>
        <v/>
      </c>
      <c r="BQ47" s="409" t="str">
        <f t="shared" ref="BQ47" si="158">IF(AND(BH47="",BJ47="",BL47="",BN47=""),"",IF(AND(BJ47="",BL47="",BN47=""),"加算無",IF(MAX(BH47+BJ47+BO47,BH47+BL47+BO47,BH47+BN47+BO47)=BH47+BJ47+BO47,"重度",IF(MAX(BH47+BJ47+BO47,BH47+BL47+BO47,BH47+BN47+BO47)=BH47+BL47+BO47,"外",IF(MAX(BH47+BJ47+BO47,BH47+BL47+BO47,BH47+BN47+BO47)=BH47+BN47+BO47,"内")))))</f>
        <v/>
      </c>
    </row>
    <row r="48" spans="1:75" s="5" customFormat="1" ht="17.649999999999999" customHeight="1" thickTop="1" thickBot="1">
      <c r="A48" s="12"/>
      <c r="B48" s="23"/>
      <c r="C48" s="288"/>
      <c r="D48" s="289"/>
      <c r="E48" s="292"/>
      <c r="F48" s="293"/>
      <c r="G48" s="296"/>
      <c r="H48" s="297"/>
      <c r="I48" s="299"/>
      <c r="J48" s="301"/>
      <c r="K48" s="297"/>
      <c r="L48" s="301"/>
      <c r="M48" s="297"/>
      <c r="N48" s="299"/>
      <c r="O48" s="417"/>
      <c r="P48" s="418"/>
      <c r="Q48" s="394"/>
      <c r="R48" s="395"/>
      <c r="S48" s="378"/>
      <c r="T48" s="379"/>
      <c r="U48" s="382"/>
      <c r="V48" s="383"/>
      <c r="W48" s="382"/>
      <c r="X48" s="383"/>
      <c r="Y48" s="382"/>
      <c r="Z48" s="398"/>
      <c r="AA48" s="402"/>
      <c r="AB48" s="403"/>
      <c r="AC48" s="404"/>
      <c r="AD48" s="127"/>
      <c r="AE48" s="430"/>
      <c r="AF48" s="432"/>
      <c r="AG48" s="387"/>
      <c r="AH48" s="388"/>
      <c r="AI48" s="388"/>
      <c r="AJ48" s="389"/>
      <c r="AK48" s="374"/>
      <c r="AL48" s="374"/>
      <c r="AM48" s="374"/>
      <c r="AN48" s="374"/>
      <c r="AO48" s="375"/>
      <c r="AP48" s="128"/>
      <c r="AQ48" s="129"/>
      <c r="AR48" s="128"/>
      <c r="AT48" s="390"/>
      <c r="AU48" s="391"/>
      <c r="AV48" s="391"/>
      <c r="AW48" s="421"/>
      <c r="AX48" s="420"/>
      <c r="AY48" s="420"/>
      <c r="AZ48" s="420"/>
      <c r="BA48" s="407"/>
      <c r="BB48" s="408"/>
      <c r="BF48" s="410"/>
      <c r="BG48" s="411"/>
      <c r="BH48" s="419"/>
      <c r="BI48" s="420"/>
      <c r="BJ48" s="420"/>
      <c r="BK48" s="420"/>
      <c r="BL48" s="420"/>
      <c r="BM48" s="407"/>
      <c r="BN48" s="407"/>
      <c r="BO48" s="408"/>
      <c r="BP48" s="409"/>
      <c r="BQ48" s="409"/>
    </row>
    <row r="49" spans="1:69" s="5" customFormat="1" ht="17.850000000000001" customHeight="1" thickTop="1" thickBot="1">
      <c r="A49" s="12"/>
      <c r="B49" s="23"/>
      <c r="C49" s="288"/>
      <c r="D49" s="289"/>
      <c r="E49" s="290" t="str">
        <f>IF(C49="","",TEXT(AT49,"aaa"))</f>
        <v/>
      </c>
      <c r="F49" s="291"/>
      <c r="G49" s="294"/>
      <c r="H49" s="295"/>
      <c r="I49" s="412" t="s">
        <v>122</v>
      </c>
      <c r="J49" s="413"/>
      <c r="K49" s="414"/>
      <c r="L49" s="413"/>
      <c r="M49" s="414"/>
      <c r="N49" s="412" t="s">
        <v>122</v>
      </c>
      <c r="O49" s="415"/>
      <c r="P49" s="416"/>
      <c r="Q49" s="392" t="str">
        <f>IF(G49="","",IF(AW49&lt;TIME(2,0,0),TIME(2,0,0),IF(MINUTE(AW49)&lt;30,TIME(HOUR(AW49),30,0),TIME(HOUR(AW49)+1,0,0))))</f>
        <v/>
      </c>
      <c r="R49" s="393"/>
      <c r="S49" s="376"/>
      <c r="T49" s="377"/>
      <c r="U49" s="380"/>
      <c r="V49" s="381"/>
      <c r="W49" s="380"/>
      <c r="X49" s="381"/>
      <c r="Y49" s="396"/>
      <c r="Z49" s="397"/>
      <c r="AA49" s="399"/>
      <c r="AB49" s="400"/>
      <c r="AC49" s="401"/>
      <c r="AD49" s="127"/>
      <c r="AE49" s="429">
        <v>19</v>
      </c>
      <c r="AF49" s="431" t="str">
        <f t="shared" ca="1" si="12"/>
        <v>土</v>
      </c>
      <c r="AG49" s="384" t="str">
        <f t="shared" ref="AG49" si="159">IF(BG49=0,"",IF(BG49&lt;TIME(2,0,0),TIME(2,0,0),IF(MINUTE(BG49)&lt;30,TIME(HOUR(BG49),30,0),TIME(HOUR(BG49)+1,0,0))))</f>
        <v/>
      </c>
      <c r="AH49" s="385"/>
      <c r="AI49" s="385"/>
      <c r="AJ49" s="386"/>
      <c r="AK49" s="372" t="str">
        <f t="shared" ref="AK49" si="160">IF(AND(BH49="",BJ49="",BL49="",BN49="",BO49=""),"",MAX(BH49+BJ49+BO49,BH49+BL49+BO49,BH49+BN49+BO49))</f>
        <v/>
      </c>
      <c r="AL49" s="372"/>
      <c r="AM49" s="372"/>
      <c r="AN49" s="372"/>
      <c r="AO49" s="373"/>
      <c r="AP49" s="128"/>
      <c r="AQ49" s="129"/>
      <c r="AR49" s="128"/>
      <c r="AT49" s="390" t="e">
        <f>DATE(請求書!$K$29,請求書!$Q$29,'実績記録 （２枚用）'!C49)</f>
        <v>#NUM!</v>
      </c>
      <c r="AU49" s="391">
        <f>TIME(G49,J49,0)</f>
        <v>0</v>
      </c>
      <c r="AV49" s="391">
        <f>TIME(L49,O49,0)</f>
        <v>0</v>
      </c>
      <c r="AW49" s="421">
        <f t="shared" ref="AW49" si="161">AV49-AU49</f>
        <v>0</v>
      </c>
      <c r="AX49" s="420" t="str">
        <f>IF($Q49=TIME(2,0,0),コード表!$B$3,IF($Q49=TIME(2,30,0),コード表!$B$4,IF($Q49=TIME(3,0,0),コード表!$B$5,IF($Q49=TIME(3,30,0),コード表!$B$6,IF($Q49=TIME(4,0,0),コード表!$B$7,IF($Q49=TIME(4,30,0),コード表!$B$8,IF($Q49=TIME(5,0,0),コード表!$B$9,IF($Q49=TIME(5,30,0),コード表!$B$10,IF($Q49=TIME(6,0,0),コード表!$B$11,IF($Q49=TIME(6,30,0),コード表!$B$12,IF($Q49=TIME(7,0,0),コード表!$B$13,IF($Q49=TIME(7,30,0),コード表!$B$14,IF($Q49=TIME(8,0,0),コード表!$B$15,IF($Q49=TIME(8,30,0),コード表!$B$16,IF($Q49=TIME(9,0,0),コード表!$B$17,IF($Q49=TIME(9,30,0),コード表!$B$18,IF($Q49=TIME(10,0,0),コード表!$B$19,IF($Q49=TIME(10,30,0),コード表!$B$20,IF($Q49=TIME(11,0,0),コード表!$B$21,IF($Q49=TIME(11,30,0),コード表!$B$22,IF($Q49=TIME(12,0,0),コード表!$B$23,IF($Q49=TIME(12,30,0),コード表!$B$24,IF($Q49=TIME(13,0,0),コード表!$B$25,IF($Q49=TIME(13,30,0),コード表!$B$26,IF($Q49=TIME(14,0,0),コード表!$B$27,IF($Q49=TIME(14,30,0),コード表!$B$28,IF($Q49=TIME(15,0,0),コード表!$B$29,IF($Q49=TIME(15,30,0),コード表!$B$30,IF($Q49=TIME(16,0,0),コード表!$B$31,IF($Q49=TIME(16,30,0),コード表!$B$32,IF($Q49=TIME(17,0,0),コード表!$B$33,IF($Q49=TIME(17,30,0),コード表!$B$34,IF($Q49=TIME(18,0,0),コード表!$B$35,"")))))))))))))))))))))))))))))))))</f>
        <v/>
      </c>
      <c r="AY49" s="420" t="str">
        <f>IF(S49="","",IF($Q49=TIME(2,0,0),コード表!$B$36,IF($Q49=TIME(2,30,0),コード表!$B$37,IF($Q49=TIME(3,0,0),コード表!$B$38,IF($Q49=TIME(3,30,0),コード表!$B$39,IF($Q49=TIME(4,0,0),コード表!$B$40,IF($Q49=TIME(4,30,0),コード表!$B$41,IF($Q49=TIME(5,0,0),コード表!$B$42,IF($Q49=TIME(5,30,0),コード表!$B$43,IF($Q49=TIME(6,0,0),コード表!$B$44,IF($Q49=TIME(6,30,0),コード表!$B$45,IF($Q49=TIME(7,0,0),コード表!$B$46,IF($Q49=TIME(7,30,0),コード表!$B$47,IF($Q49=TIME(8,0,0),コード表!$B$48,IF($Q49=TIME(8,30,0),コード表!$B$49,IF($Q49=TIME(9,0,0),コード表!$B$50,IF($Q49=TIME(9,30,0),コード表!$B$51,IF($Q49=TIME(10,0,0),コード表!$B$52,IF($Q49=TIME(10,30,0),コード表!$B$53,IF($Q49=TIME(11,0,0),コード表!$B$54,IF($Q49=TIME(11,30,0),コード表!$B$55,IF($Q49=TIME(12,0,0),コード表!$B$56,IF($Q49=TIME(12,30,0),コード表!$B$57,IF($Q49=TIME(13,0,0),コード表!$B$58,IF($Q49=TIME(13,30,0),コード表!$B$59,IF($Q49=TIME(14,0,0),コード表!$B$60,IF($Q49=TIME(14,30,0),コード表!$B$61,IF($Q49=TIME(15,0,0),コード表!$B$62,IF($Q49=TIME(15,30,0),コード表!$B$63,IF($Q49=TIME(16,0,0),コード表!$B$64,IF($Q49=TIME(16,30,0),コード表!$B$65,IF($Q49=TIME(17,0,0),コード表!$B$66,IF($Q49=TIME(17,30,0),コード表!$B$67,IF($Q49=TIME(18,0,0),コード表!$B$68))))))))))))))))))))))))))))))))))</f>
        <v/>
      </c>
      <c r="AZ49" s="420" t="str">
        <f>IF(U49="","",IF($Q49=TIME(2,0,0),コード表!$B$69,IF($Q49=TIME(2,30,0),コード表!$B$70,IF($Q49=TIME(3,0,0),コード表!$B$71,IF($Q49=TIME(3,30,0),コード表!$B$72,IF($Q49=TIME(4,0,0),コード表!$B$73,IF($Q49=TIME(4,30,0),コード表!$B$74,IF($Q49=TIME(5,0,0),コード表!$B$75,IF($Q49=TIME(5,30,0),コード表!$B$76,IF($Q49=TIME(6,0,0),コード表!$B$77,IF($Q49=TIME(6,30,0),コード表!$B$78,IF($Q49=TIME(7,0,0),コード表!$B$79,IF($Q49=TIME(7,30,0),コード表!$B$80,IF($Q49=TIME(8,0,0),コード表!$B$81,IF($Q49=TIME(8,30,0),コード表!$B$82,IF($Q49=TIME(9,0,0),コード表!$B$83,IF($Q49=TIME(9,30,0),コード表!$B$84,IF($Q49=TIME(10,0,0),コード表!$B$85,IF($Q49=TIME(10,30,0),コード表!$B$86,IF($Q49=TIME(11,0,0),コード表!$B$87,IF($Q49=TIME(11,30,0),コード表!$B$88,IF($Q49=TIME(12,0,0),コード表!$B$89,IF($Q49=TIME(12,30,0),コード表!$B$90,IF($Q49=TIME(13,0,0),コード表!$B$91,IF($Q49=TIME(13,30,0),コード表!$B$92,IF($Q49=TIME(14,0,0),コード表!$B$93,IF($Q49=TIME(14,30,0),コード表!$B$94,IF($Q49=TIME(15,0,0),コード表!$B$95,IF($Q49=TIME(15,30,0),コード表!$B$96,IF($Q49=TIME(16,0,0),コード表!$B$97,IF($Q49=TIME(16,30,0),コード表!$B$98,IF($Q49=TIME(17,0,0),コード表!$B$99,IF($Q49=TIME(17,30,0),コード表!$B$100,IF($Q49=TIME(18,0,0),コード表!$B$101))))))))))))))))))))))))))))))))))</f>
        <v/>
      </c>
      <c r="BA49" s="407" t="str">
        <f>IF(W49="","",IF($Q49=TIME(2,0,0),コード表!$B$102,IF($Q49=TIME(2,30,0),コード表!$B$103,IF($Q49=TIME(3,0,0),コード表!$B$104,IF($Q49=TIME(3,30,0),コード表!$B$105,IF($Q49=TIME(4,0,0),コード表!$B$106,IF($Q49=TIME(4,30,0),コード表!$B$107,IF($Q49=TIME(5,0,0),コード表!$B$108,IF($Q49=TIME(5,30,0),コード表!$B$109,IF($Q49=TIME(6,0,0),コード表!$B$110,IF($Q49=TIME(6,30,0),コード表!$B$111,IF($Q49=TIME(7,0,0),コード表!$B$112,IF($Q49=TIME(7,30,0),コード表!$B$113,IF($Q49=TIME(8,0,0),コード表!$B$114,IF($Q49=TIME(8,30,0),コード表!$B$115,IF($Q49=TIME(9,0,0),コード表!$B$116,IF($Q49=TIME(9,30,0),コード表!$B$117,IF($Q49=TIME(10,0,0),コード表!$B$118,IF($Q49=TIME(10,30,0),コード表!$B$119,IF($Q49=TIME(11,0,0),コード表!$B$120,IF($Q49=TIME(11,30,0),コード表!$B$121,IF($Q49=TIME(12,0,0),コード表!$B$122,IF($Q49=TIME(12,30,0),コード表!$B$123,IF($Q49=TIME(13,0,0),コード表!$B$124,IF($Q49=TIME(13,30,0),コード表!$B$125,IF($Q49=TIME(14,0,0),コード表!$B$126,IF($Q49=TIME(14,30,0),コード表!$B$127,IF($Q49=TIME(15,0,0),コード表!$B$128,IF($Q49=TIME(15,30,0),コード表!$B$129,IF($Q49=TIME(16,0,0),コード表!$B$130,IF($Q49=TIME(16,30,0),コード表!$B$131,IF($Q49=TIME(17,0,0),コード表!$B$132,IF($Q49=TIME(17,30,0),コード表!$B$133,IF($Q49=TIME(18,0,0),コード表!$B$134))))))))))))))))))))))))))))))))))</f>
        <v/>
      </c>
      <c r="BB49" s="408" t="str">
        <f>IF(Y49="","",Y49*コード表!$B$135)</f>
        <v/>
      </c>
      <c r="BF49" s="410">
        <f>DATE(請求書!$K$29,請求書!$Q$29,'実績記録 （２枚用）'!AE49)</f>
        <v>45857</v>
      </c>
      <c r="BG49" s="411">
        <f t="shared" ref="BG49" si="162">SUMIF($AT$13:$AT$74,BF49,$AW$13:$AW$74)</f>
        <v>0</v>
      </c>
      <c r="BH49" s="419" t="str">
        <f>IF($AG49=TIME(2,0,0),コード表!$B$3,IF($AG49=TIME(2,30,0),コード表!$B$4,IF($AG49=TIME(3,0,0),コード表!$B$5,IF($AG49=TIME(3,30,0),コード表!$B$6,IF($AG49=TIME(4,0,0),コード表!$B$7,IF($AG49=TIME(4,30,0),コード表!$B$8,IF($AG49=TIME(5,0,0),コード表!$B$9,IF($AG49=TIME(5,30,0),コード表!$B$10,IF($AG49=TIME(6,0,0),コード表!$B$11,IF($AG49=TIME(6,30,0),コード表!$B$12,IF($AG49=TIME(7,0,0),コード表!$B$13,IF($AG49=TIME(7,30,0),コード表!$B$14,IF($AG49=TIME(8,0,0),コード表!$B$15,IF($AG49=TIME(8,30,0),コード表!$B$16,IF($AG49=TIME(9,0,0),コード表!$B$17,IF($AG49=TIME(9,30,0),コード表!$B$18,IF($AG49=TIME(10,0,0),コード表!$B$19,IF($AG49=TIME(10,30,0),コード表!$B$20,IF($AG49=TIME(11,0,0),コード表!$B$21,IF($AG49=TIME(11,30,0),コード表!$B$22,IF($AG49=TIME(12,0,0),コード表!$B$23,IF($AG49=TIME(12,30,0),コード表!$B$24,IF($AG49=TIME(13,0,0),コード表!$B$25,IF($AG49=TIME(13,30,0),コード表!$B$26,IF($AG49=TIME(14,0,0),コード表!$B$27,IF($AG49=TIME(14,30,0),コード表!$B$28,IF($AG49=TIME(15,0,0),コード表!$B$29,IF($AG49=TIME(15,30,0),コード表!$B$30,IF($AG49=TIME(16,0,0),コード表!$B$31,IF($AG49=TIME(16,30,0),コード表!$B$32,IF($AG49=TIME(17,0,0),コード表!$B$33,IF($AG49=TIME(17,30,0),コード表!$B$34,IF($AG49=TIME(18,0,0),コード表!$B$35,"")))))))))))))))))))))))))))))))))</f>
        <v/>
      </c>
      <c r="BI49" s="420" t="str">
        <f t="shared" si="74"/>
        <v/>
      </c>
      <c r="BJ49" s="420" t="str">
        <f>IF(BI49="","",IF($AG49=TIME(2,0,0),コード表!$B$36,IF($AG49=TIME(2,30,0),コード表!$B$37,IF($AG49=TIME(3,0,0),コード表!$B$38,IF($AG49=TIME(3,30,0),コード表!$B$39,IF($AG49=TIME(4,0,0),コード表!$B$40,IF($AG49=TIME(4,30,0),コード表!$B$41,IF($AG49=TIME(5,0,0),コード表!$B$42,IF($AG49=TIME(5,30,0),コード表!$B$43,IF($AG49=TIME(6,0,0),コード表!$B$44,IF($AG49=TIME(6,30,0),コード表!$B$45,IF($AG49=TIME(7,0,0),コード表!$B$46,IF($AG49=TIME(7,30,0),コード表!$B$47,IF($AG49=TIME(8,0,0),コード表!$B$48,IF($AG49=TIME(8,30,0),コード表!$B$49,IF($AG49=TIME(9,0,0),コード表!$B$50,IF($AG49=TIME(9,30,0),コード表!$B$51,IF($AG49=TIME(10,0,0),コード表!$B$52,IF($AG49=TIME(10,30,0),コード表!$B$53,IF($AG49=TIME(11,0,0),コード表!$B$54,IF($AG49=TIME(11,30,0),コード表!$B$55,IF($AG49=TIME(12,0,0),コード表!$B$56,IF($AG49=TIME(12,30,0),コード表!$B$57,IF($AG49=TIME(13,0,0),コード表!$B$58,IF($AG49=TIME(13,30,0),コード表!$B$59,IF($AG49=TIME(14,0,0),コード表!$B$60,IF($AG49=TIME(14,30,0),コード表!$B$61,IF($AG49=TIME(15,0,0),コード表!$B$62,IF($AG49=TIME(15,30,0),コード表!$B$63,IF($AG49=TIME(16,0,0),コード表!$B$64,IF($AG49=TIME(16,30,0),コード表!$B$65,IF($AG49=TIME(17,0,0),コード表!$B$66,IF($AG49=TIME(17,30,0),コード表!$B$67,IF($AG49=TIME(18,0,0),コード表!$B$68))))))))))))))))))))))))))))))))))</f>
        <v/>
      </c>
      <c r="BK49" s="420" t="str">
        <f t="shared" ref="BK49" si="163">IF(SUMIFS($AZ$13:$AZ$74,$AT$13:$AT$74,BF49)&gt;0,"〇","")</f>
        <v/>
      </c>
      <c r="BL49" s="420" t="str">
        <f>IF(BK49="","",IF($AG49=TIME(2,0,0),コード表!$B$69,IF($AG49=TIME(2,30,0),コード表!$B$70,IF($AG49=TIME(3,0,0),コード表!$B$71,IF($AG49=TIME(3,30,0),コード表!$B$72,IF($AG49=TIME(4,0,0),コード表!$B$73,IF($AG49=TIME(4,30,0),コード表!$B$74,IF($AG49=TIME(5,0,0),コード表!$B$75,IF($AG49=TIME(5,30,0),コード表!$B$76,IF($AG49=TIME(6,0,0),コード表!$B$77,IF($AG49=TIME(6,30,0),コード表!$B$78,IF($AG49=TIME(7,0,0),コード表!$B$79,IF($AG49=TIME(7,30,0),コード表!$B$80,IF($AG49=TIME(8,0,0),コード表!$B$81,IF($AG49=TIME(8,30,0),コード表!$B$82,IF($AG49=TIME(9,0,0),コード表!$B$83,IF($AG49=TIME(9,30,0),コード表!$B$84,IF($AG49=TIME(10,0,0),コード表!$B$85,IF($AG49=TIME(10,30,0),コード表!$B$86,IF($AG49=TIME(11,0,0),コード表!$B$87,IF($AG49=TIME(11,30,0),コード表!$B$88,IF($AG49=TIME(12,0,0),コード表!$B$89,IF($AG49=TIME(12,30,0),コード表!$B$90,IF($AG49=TIME(13,0,0),コード表!$B$91,IF($AG49=TIME(13,30,0),コード表!$B$92,IF($AG49=TIME(14,0,0),コード表!$B$93,IF($AG49=TIME(14,30,0),コード表!$B$94,IF($AG49=TIME(15,0,0),コード表!$B$95,IF($AG49=TIME(15,30,0),コード表!$B$96,IF($AG49=TIME(16,0,0),コード表!$B$97,IF($AG49=TIME(16,30,0),コード表!$B$98,IF($AG49=TIME(17,0,0),コード表!$B$99,IF($AG49=TIME(17,30,0),コード表!$B$100,IF($AG49=TIME(18,0,0),コード表!$B$101))))))))))))))))))))))))))))))))))</f>
        <v/>
      </c>
      <c r="BM49" s="407" t="str">
        <f t="shared" ref="BM49" si="164">IF(SUMIFS($BA$13:$BA$74,$AT$13:$AT$74,BF49)&gt;0,"〇","")</f>
        <v/>
      </c>
      <c r="BN49" s="407" t="str">
        <f>IF(BM49="","",IF($AG49=TIME(2,0,0),コード表!$B$102,IF($AG49=TIME(2,30,0),コード表!$B$103,IF($AG49=TIME(3,0,0),コード表!$B$104,IF($AG49=TIME(3,30,0),コード表!$B$105,IF($AG49=TIME(4,0,0),コード表!$B$106,IF($AG49=TIME(4,30,0),コード表!$B$107,IF($AG49=TIME(5,0,0),コード表!$B$108,IF($AG49=TIME(5,30,0),コード表!$B$109,IF($AG49=TIME(6,0,0),コード表!$B$110,IF($AG49=TIME(6,30,0),コード表!$B$111,IF($AG49=TIME(7,0,0),コード表!$B$112,IF($AG49=TIME(7,30,0),コード表!$B$113,IF($AG49=TIME(8,0,0),コード表!$B$114,IF($AG49=TIME(8,30,0),コード表!$B$115,IF($AG49=TIME(9,0,0),コード表!$B$116,IF($AG49=TIME(9,30,0),コード表!$B$117,IF($AG49=TIME(10,0,0),コード表!$B$118,IF($AG49=TIME(10,30,0),コード表!$B$119,IF($AG49=TIME(11,0,0),コード表!$B$120,IF($AG49=TIME(11,30,0),コード表!$B$121,IF($AG49=TIME(12,0,0),コード表!$B$122,IF($AG49=TIME(12,30,0),コード表!$B$123,IF($AG49=TIME(13,0,0),コード表!$B$124,IF($AG49=TIME(13,30,0),コード表!$B$125,IF($AG49=TIME(14,0,0),コード表!$B$126,IF($AG49=TIME(14,30,0),コード表!$B$127,IF($AG49=TIME(15,0,0),コード表!$B$128,IF($AG49=TIME(15,30,0),コード表!$B$129,IF($AG49=TIME(16,0,0),コード表!$B$130,IF($AG49=TIME(16,30,0),コード表!$B$131,IF($AG49=TIME(17,0,0),コード表!$B$132,IF($AG49=TIME(17,30,0),コード表!$B$133,IF($AG49=TIME(18,0,0),コード表!$B$134))))))))))))))))))))))))))))))))))</f>
        <v/>
      </c>
      <c r="BO49" s="408" t="str">
        <f t="shared" ref="BO49" si="165">IF(SUMIF($AT$13:$AT$74,BF49,$BB$13:$BB$74)=0,"",SUMIF($AT$13:$AT$74,BF49,$BB$13:$BB$74))</f>
        <v/>
      </c>
      <c r="BP49" s="409" t="str">
        <f t="shared" ref="BP49" si="166">IF(AND(BH49="",BJ49="",BL49="",BN49="",BO49=""),"",MAX(BH49+BJ49,BH49+BL49,BH49+BN49))</f>
        <v/>
      </c>
      <c r="BQ49" s="409" t="str">
        <f t="shared" ref="BQ49" si="167">IF(AND(BH49="",BJ49="",BL49="",BN49=""),"",IF(AND(BJ49="",BL49="",BN49=""),"加算無",IF(MAX(BH49+BJ49+BO49,BH49+BL49+BO49,BH49+BN49+BO49)=BH49+BJ49+BO49,"重度",IF(MAX(BH49+BJ49+BO49,BH49+BL49+BO49,BH49+BN49+BO49)=BH49+BL49+BO49,"外",IF(MAX(BH49+BJ49+BO49,BH49+BL49+BO49,BH49+BN49+BO49)=BH49+BN49+BO49,"内")))))</f>
        <v/>
      </c>
    </row>
    <row r="50" spans="1:69" s="5" customFormat="1" ht="17.649999999999999" customHeight="1" thickTop="1" thickBot="1">
      <c r="A50" s="12"/>
      <c r="B50" s="23"/>
      <c r="C50" s="288"/>
      <c r="D50" s="289"/>
      <c r="E50" s="292"/>
      <c r="F50" s="293"/>
      <c r="G50" s="296"/>
      <c r="H50" s="297"/>
      <c r="I50" s="299"/>
      <c r="J50" s="301"/>
      <c r="K50" s="297"/>
      <c r="L50" s="301"/>
      <c r="M50" s="297"/>
      <c r="N50" s="299"/>
      <c r="O50" s="417"/>
      <c r="P50" s="418"/>
      <c r="Q50" s="394"/>
      <c r="R50" s="395"/>
      <c r="S50" s="378"/>
      <c r="T50" s="379"/>
      <c r="U50" s="382"/>
      <c r="V50" s="383"/>
      <c r="W50" s="382"/>
      <c r="X50" s="383"/>
      <c r="Y50" s="382"/>
      <c r="Z50" s="398"/>
      <c r="AA50" s="402"/>
      <c r="AB50" s="403"/>
      <c r="AC50" s="404"/>
      <c r="AD50" s="127"/>
      <c r="AE50" s="430"/>
      <c r="AF50" s="432"/>
      <c r="AG50" s="387"/>
      <c r="AH50" s="388"/>
      <c r="AI50" s="388"/>
      <c r="AJ50" s="389"/>
      <c r="AK50" s="374"/>
      <c r="AL50" s="374"/>
      <c r="AM50" s="374"/>
      <c r="AN50" s="374"/>
      <c r="AO50" s="375"/>
      <c r="AP50" s="128"/>
      <c r="AQ50" s="129"/>
      <c r="AR50" s="128"/>
      <c r="AT50" s="390"/>
      <c r="AU50" s="391"/>
      <c r="AV50" s="391"/>
      <c r="AW50" s="421"/>
      <c r="AX50" s="420"/>
      <c r="AY50" s="420"/>
      <c r="AZ50" s="420"/>
      <c r="BA50" s="407"/>
      <c r="BB50" s="408"/>
      <c r="BF50" s="410"/>
      <c r="BG50" s="411"/>
      <c r="BH50" s="419"/>
      <c r="BI50" s="420"/>
      <c r="BJ50" s="420"/>
      <c r="BK50" s="420"/>
      <c r="BL50" s="420"/>
      <c r="BM50" s="407"/>
      <c r="BN50" s="407"/>
      <c r="BO50" s="408"/>
      <c r="BP50" s="409"/>
      <c r="BQ50" s="409"/>
    </row>
    <row r="51" spans="1:69" s="5" customFormat="1" ht="17.649999999999999" customHeight="1" thickTop="1" thickBot="1">
      <c r="A51" s="12"/>
      <c r="B51" s="23"/>
      <c r="C51" s="288"/>
      <c r="D51" s="289"/>
      <c r="E51" s="290" t="str">
        <f>IF(C51="","",TEXT(AT51,"aaa"))</f>
        <v/>
      </c>
      <c r="F51" s="291"/>
      <c r="G51" s="294"/>
      <c r="H51" s="295"/>
      <c r="I51" s="412" t="s">
        <v>122</v>
      </c>
      <c r="J51" s="413"/>
      <c r="K51" s="414"/>
      <c r="L51" s="413"/>
      <c r="M51" s="414"/>
      <c r="N51" s="412" t="s">
        <v>122</v>
      </c>
      <c r="O51" s="415"/>
      <c r="P51" s="416"/>
      <c r="Q51" s="392" t="str">
        <f>IF(G51="","",IF(AW51&lt;TIME(2,0,0),TIME(2,0,0),IF(MINUTE(AW51)&lt;30,TIME(HOUR(AW51),30,0),TIME(HOUR(AW51)+1,0,0))))</f>
        <v/>
      </c>
      <c r="R51" s="393"/>
      <c r="S51" s="376"/>
      <c r="T51" s="377"/>
      <c r="U51" s="380"/>
      <c r="V51" s="381"/>
      <c r="W51" s="380"/>
      <c r="X51" s="381"/>
      <c r="Y51" s="396"/>
      <c r="Z51" s="397"/>
      <c r="AA51" s="399"/>
      <c r="AB51" s="400"/>
      <c r="AC51" s="401"/>
      <c r="AD51" s="127"/>
      <c r="AE51" s="429">
        <v>20</v>
      </c>
      <c r="AF51" s="431" t="str">
        <f t="shared" ca="1" si="12"/>
        <v>日</v>
      </c>
      <c r="AG51" s="384" t="str">
        <f>IF(BG51=0,"",IF(BG51&lt;TIME(2,0,0),TIME(2,0,0),IF(MINUTE(BG51)&lt;30,TIME(HOUR(BG51),30,0),TIME(HOUR(BG51)+1,0,0))))</f>
        <v/>
      </c>
      <c r="AH51" s="385"/>
      <c r="AI51" s="385"/>
      <c r="AJ51" s="386"/>
      <c r="AK51" s="372" t="str">
        <f>IF(AND(BH51="",BJ51="",BL51="",BN51="",BO51=""),"",MAX(BH51+BJ51+BO51,BH51+BL51+BO51,BH51+BN51+BO51))</f>
        <v/>
      </c>
      <c r="AL51" s="372"/>
      <c r="AM51" s="372"/>
      <c r="AN51" s="372"/>
      <c r="AO51" s="373"/>
      <c r="AP51" s="128"/>
      <c r="AQ51" s="129"/>
      <c r="AR51" s="128"/>
      <c r="AT51" s="390" t="e">
        <f>DATE(請求書!$K$29,請求書!$Q$29,'実績記録 （２枚用）'!C51)</f>
        <v>#NUM!</v>
      </c>
      <c r="AU51" s="391">
        <f>TIME(G51,J51,0)</f>
        <v>0</v>
      </c>
      <c r="AV51" s="391">
        <f>TIME(L51,O51,0)</f>
        <v>0</v>
      </c>
      <c r="AW51" s="421">
        <f t="shared" ref="AW51" si="168">AV51-AU51</f>
        <v>0</v>
      </c>
      <c r="AX51" s="420" t="str">
        <f>IF($Q51=TIME(2,0,0),コード表!$B$3,IF($Q51=TIME(2,30,0),コード表!$B$4,IF($Q51=TIME(3,0,0),コード表!$B$5,IF($Q51=TIME(3,30,0),コード表!$B$6,IF($Q51=TIME(4,0,0),コード表!$B$7,IF($Q51=TIME(4,30,0),コード表!$B$8,IF($Q51=TIME(5,0,0),コード表!$B$9,IF($Q51=TIME(5,30,0),コード表!$B$10,IF($Q51=TIME(6,0,0),コード表!$B$11,IF($Q51=TIME(6,30,0),コード表!$B$12,IF($Q51=TIME(7,0,0),コード表!$B$13,IF($Q51=TIME(7,30,0),コード表!$B$14,IF($Q51=TIME(8,0,0),コード表!$B$15,IF($Q51=TIME(8,30,0),コード表!$B$16,IF($Q51=TIME(9,0,0),コード表!$B$17,IF($Q51=TIME(9,30,0),コード表!$B$18,IF($Q51=TIME(10,0,0),コード表!$B$19,IF($Q51=TIME(10,30,0),コード表!$B$20,IF($Q51=TIME(11,0,0),コード表!$B$21,IF($Q51=TIME(11,30,0),コード表!$B$22,IF($Q51=TIME(12,0,0),コード表!$B$23,IF($Q51=TIME(12,30,0),コード表!$B$24,IF($Q51=TIME(13,0,0),コード表!$B$25,IF($Q51=TIME(13,30,0),コード表!$B$26,IF($Q51=TIME(14,0,0),コード表!$B$27,IF($Q51=TIME(14,30,0),コード表!$B$28,IF($Q51=TIME(15,0,0),コード表!$B$29,IF($Q51=TIME(15,30,0),コード表!$B$30,IF($Q51=TIME(16,0,0),コード表!$B$31,IF($Q51=TIME(16,30,0),コード表!$B$32,IF($Q51=TIME(17,0,0),コード表!$B$33,IF($Q51=TIME(17,30,0),コード表!$B$34,IF($Q51=TIME(18,0,0),コード表!$B$35,"")))))))))))))))))))))))))))))))))</f>
        <v/>
      </c>
      <c r="AY51" s="420" t="str">
        <f>IF(S51="","",IF($Q51=TIME(2,0,0),コード表!$B$36,IF($Q51=TIME(2,30,0),コード表!$B$37,IF($Q51=TIME(3,0,0),コード表!$B$38,IF($Q51=TIME(3,30,0),コード表!$B$39,IF($Q51=TIME(4,0,0),コード表!$B$40,IF($Q51=TIME(4,30,0),コード表!$B$41,IF($Q51=TIME(5,0,0),コード表!$B$42,IF($Q51=TIME(5,30,0),コード表!$B$43,IF($Q51=TIME(6,0,0),コード表!$B$44,IF($Q51=TIME(6,30,0),コード表!$B$45,IF($Q51=TIME(7,0,0),コード表!$B$46,IF($Q51=TIME(7,30,0),コード表!$B$47,IF($Q51=TIME(8,0,0),コード表!$B$48,IF($Q51=TIME(8,30,0),コード表!$B$49,IF($Q51=TIME(9,0,0),コード表!$B$50,IF($Q51=TIME(9,30,0),コード表!$B$51,IF($Q51=TIME(10,0,0),コード表!$B$52,IF($Q51=TIME(10,30,0),コード表!$B$53,IF($Q51=TIME(11,0,0),コード表!$B$54,IF($Q51=TIME(11,30,0),コード表!$B$55,IF($Q51=TIME(12,0,0),コード表!$B$56,IF($Q51=TIME(12,30,0),コード表!$B$57,IF($Q51=TIME(13,0,0),コード表!$B$58,IF($Q51=TIME(13,30,0),コード表!$B$59,IF($Q51=TIME(14,0,0),コード表!$B$60,IF($Q51=TIME(14,30,0),コード表!$B$61,IF($Q51=TIME(15,0,0),コード表!$B$62,IF($Q51=TIME(15,30,0),コード表!$B$63,IF($Q51=TIME(16,0,0),コード表!$B$64,IF($Q51=TIME(16,30,0),コード表!$B$65,IF($Q51=TIME(17,0,0),コード表!$B$66,IF($Q51=TIME(17,30,0),コード表!$B$67,IF($Q51=TIME(18,0,0),コード表!$B$68))))))))))))))))))))))))))))))))))</f>
        <v/>
      </c>
      <c r="AZ51" s="420" t="str">
        <f>IF(U51="","",IF($Q51=TIME(2,0,0),コード表!$B$69,IF($Q51=TIME(2,30,0),コード表!$B$70,IF($Q51=TIME(3,0,0),コード表!$B$71,IF($Q51=TIME(3,30,0),コード表!$B$72,IF($Q51=TIME(4,0,0),コード表!$B$73,IF($Q51=TIME(4,30,0),コード表!$B$74,IF($Q51=TIME(5,0,0),コード表!$B$75,IF($Q51=TIME(5,30,0),コード表!$B$76,IF($Q51=TIME(6,0,0),コード表!$B$77,IF($Q51=TIME(6,30,0),コード表!$B$78,IF($Q51=TIME(7,0,0),コード表!$B$79,IF($Q51=TIME(7,30,0),コード表!$B$80,IF($Q51=TIME(8,0,0),コード表!$B$81,IF($Q51=TIME(8,30,0),コード表!$B$82,IF($Q51=TIME(9,0,0),コード表!$B$83,IF($Q51=TIME(9,30,0),コード表!$B$84,IF($Q51=TIME(10,0,0),コード表!$B$85,IF($Q51=TIME(10,30,0),コード表!$B$86,IF($Q51=TIME(11,0,0),コード表!$B$87,IF($Q51=TIME(11,30,0),コード表!$B$88,IF($Q51=TIME(12,0,0),コード表!$B$89,IF($Q51=TIME(12,30,0),コード表!$B$90,IF($Q51=TIME(13,0,0),コード表!$B$91,IF($Q51=TIME(13,30,0),コード表!$B$92,IF($Q51=TIME(14,0,0),コード表!$B$93,IF($Q51=TIME(14,30,0),コード表!$B$94,IF($Q51=TIME(15,0,0),コード表!$B$95,IF($Q51=TIME(15,30,0),コード表!$B$96,IF($Q51=TIME(16,0,0),コード表!$B$97,IF($Q51=TIME(16,30,0),コード表!$B$98,IF($Q51=TIME(17,0,0),コード表!$B$99,IF($Q51=TIME(17,30,0),コード表!$B$100,IF($Q51=TIME(18,0,0),コード表!$B$101))))))))))))))))))))))))))))))))))</f>
        <v/>
      </c>
      <c r="BA51" s="407" t="str">
        <f>IF(W51="","",IF($Q51=TIME(2,0,0),コード表!$B$102,IF($Q51=TIME(2,30,0),コード表!$B$103,IF($Q51=TIME(3,0,0),コード表!$B$104,IF($Q51=TIME(3,30,0),コード表!$B$105,IF($Q51=TIME(4,0,0),コード表!$B$106,IF($Q51=TIME(4,30,0),コード表!$B$107,IF($Q51=TIME(5,0,0),コード表!$B$108,IF($Q51=TIME(5,30,0),コード表!$B$109,IF($Q51=TIME(6,0,0),コード表!$B$110,IF($Q51=TIME(6,30,0),コード表!$B$111,IF($Q51=TIME(7,0,0),コード表!$B$112,IF($Q51=TIME(7,30,0),コード表!$B$113,IF($Q51=TIME(8,0,0),コード表!$B$114,IF($Q51=TIME(8,30,0),コード表!$B$115,IF($Q51=TIME(9,0,0),コード表!$B$116,IF($Q51=TIME(9,30,0),コード表!$B$117,IF($Q51=TIME(10,0,0),コード表!$B$118,IF($Q51=TIME(10,30,0),コード表!$B$119,IF($Q51=TIME(11,0,0),コード表!$B$120,IF($Q51=TIME(11,30,0),コード表!$B$121,IF($Q51=TIME(12,0,0),コード表!$B$122,IF($Q51=TIME(12,30,0),コード表!$B$123,IF($Q51=TIME(13,0,0),コード表!$B$124,IF($Q51=TIME(13,30,0),コード表!$B$125,IF($Q51=TIME(14,0,0),コード表!$B$126,IF($Q51=TIME(14,30,0),コード表!$B$127,IF($Q51=TIME(15,0,0),コード表!$B$128,IF($Q51=TIME(15,30,0),コード表!$B$129,IF($Q51=TIME(16,0,0),コード表!$B$130,IF($Q51=TIME(16,30,0),コード表!$B$131,IF($Q51=TIME(17,0,0),コード表!$B$132,IF($Q51=TIME(17,30,0),コード表!$B$133,IF($Q51=TIME(18,0,0),コード表!$B$134))))))))))))))))))))))))))))))))))</f>
        <v/>
      </c>
      <c r="BB51" s="408" t="str">
        <f>IF(Y51="","",Y51*コード表!$B$135)</f>
        <v/>
      </c>
      <c r="BF51" s="410">
        <f>DATE(請求書!$K$29,請求書!$Q$29,'実績記録 （２枚用）'!AE51)</f>
        <v>45858</v>
      </c>
      <c r="BG51" s="411">
        <f t="shared" ref="BG51:BG69" si="169">SUMIF($AT$13:$AT$74,BF51,$AW$13:$AW$74)</f>
        <v>0</v>
      </c>
      <c r="BH51" s="419" t="str">
        <f>IF($AG51=TIME(2,0,0),コード表!$B$3,IF($AG51=TIME(2,30,0),コード表!$B$4,IF($AG51=TIME(3,0,0),コード表!$B$5,IF($AG51=TIME(3,30,0),コード表!$B$6,IF($AG51=TIME(4,0,0),コード表!$B$7,IF($AG51=TIME(4,30,0),コード表!$B$8,IF($AG51=TIME(5,0,0),コード表!$B$9,IF($AG51=TIME(5,30,0),コード表!$B$10,IF($AG51=TIME(6,0,0),コード表!$B$11,IF($AG51=TIME(6,30,0),コード表!$B$12,IF($AG51=TIME(7,0,0),コード表!$B$13,IF($AG51=TIME(7,30,0),コード表!$B$14,IF($AG51=TIME(8,0,0),コード表!$B$15,IF($AG51=TIME(8,30,0),コード表!$B$16,IF($AG51=TIME(9,0,0),コード表!$B$17,IF($AG51=TIME(9,30,0),コード表!$B$18,IF($AG51=TIME(10,0,0),コード表!$B$19,IF($AG51=TIME(10,30,0),コード表!$B$20,IF($AG51=TIME(11,0,0),コード表!$B$21,IF($AG51=TIME(11,30,0),コード表!$B$22,IF($AG51=TIME(12,0,0),コード表!$B$23,IF($AG51=TIME(12,30,0),コード表!$B$24,IF($AG51=TIME(13,0,0),コード表!$B$25,IF($AG51=TIME(13,30,0),コード表!$B$26,IF($AG51=TIME(14,0,0),コード表!$B$27,IF($AG51=TIME(14,30,0),コード表!$B$28,IF($AG51=TIME(15,0,0),コード表!$B$29,IF($AG51=TIME(15,30,0),コード表!$B$30,IF($AG51=TIME(16,0,0),コード表!$B$31,IF($AG51=TIME(16,30,0),コード表!$B$32,IF($AG51=TIME(17,0,0),コード表!$B$33,IF($AG51=TIME(17,30,0),コード表!$B$34,IF($AG51=TIME(18,0,0),コード表!$B$35,"")))))))))))))))))))))))))))))))))</f>
        <v/>
      </c>
      <c r="BI51" s="420" t="str">
        <f t="shared" si="36"/>
        <v/>
      </c>
      <c r="BJ51" s="420" t="str">
        <f>IF(BI51="","",IF($AG51=TIME(2,0,0),コード表!$B$36,IF($AG51=TIME(2,30,0),コード表!$B$37,IF($AG51=TIME(3,0,0),コード表!$B$38,IF($AG51=TIME(3,30,0),コード表!$B$39,IF($AG51=TIME(4,0,0),コード表!$B$40,IF($AG51=TIME(4,30,0),コード表!$B$41,IF($AG51=TIME(5,0,0),コード表!$B$42,IF($AG51=TIME(5,30,0),コード表!$B$43,IF($AG51=TIME(6,0,0),コード表!$B$44,IF($AG51=TIME(6,30,0),コード表!$B$45,IF($AG51=TIME(7,0,0),コード表!$B$46,IF($AG51=TIME(7,30,0),コード表!$B$47,IF($AG51=TIME(8,0,0),コード表!$B$48,IF($AG51=TIME(8,30,0),コード表!$B$49,IF($AG51=TIME(9,0,0),コード表!$B$50,IF($AG51=TIME(9,30,0),コード表!$B$51,IF($AG51=TIME(10,0,0),コード表!$B$52,IF($AG51=TIME(10,30,0),コード表!$B$53,IF($AG51=TIME(11,0,0),コード表!$B$54,IF($AG51=TIME(11,30,0),コード表!$B$55,IF($AG51=TIME(12,0,0),コード表!$B$56,IF($AG51=TIME(12,30,0),コード表!$B$57,IF($AG51=TIME(13,0,0),コード表!$B$58,IF($AG51=TIME(13,30,0),コード表!$B$59,IF($AG51=TIME(14,0,0),コード表!$B$60,IF($AG51=TIME(14,30,0),コード表!$B$61,IF($AG51=TIME(15,0,0),コード表!$B$62,IF($AG51=TIME(15,30,0),コード表!$B$63,IF($AG51=TIME(16,0,0),コード表!$B$64,IF($AG51=TIME(16,30,0),コード表!$B$65,IF($AG51=TIME(17,0,0),コード表!$B$66,IF($AG51=TIME(17,30,0),コード表!$B$67,IF($AG51=TIME(18,0,0),コード表!$B$68))))))))))))))))))))))))))))))))))</f>
        <v/>
      </c>
      <c r="BK51" s="420" t="str">
        <f t="shared" ref="BK51" si="170">IF(SUMIFS($AZ$13:$AZ$74,$AT$13:$AT$74,BF51)&gt;0,"〇","")</f>
        <v/>
      </c>
      <c r="BL51" s="420" t="str">
        <f>IF(BK51="","",IF($AG51=TIME(2,0,0),コード表!$B$69,IF($AG51=TIME(2,30,0),コード表!$B$70,IF($AG51=TIME(3,0,0),コード表!$B$71,IF($AG51=TIME(3,30,0),コード表!$B$72,IF($AG51=TIME(4,0,0),コード表!$B$73,IF($AG51=TIME(4,30,0),コード表!$B$74,IF($AG51=TIME(5,0,0),コード表!$B$75,IF($AG51=TIME(5,30,0),コード表!$B$76,IF($AG51=TIME(6,0,0),コード表!$B$77,IF($AG51=TIME(6,30,0),コード表!$B$78,IF($AG51=TIME(7,0,0),コード表!$B$79,IF($AG51=TIME(7,30,0),コード表!$B$80,IF($AG51=TIME(8,0,0),コード表!$B$81,IF($AG51=TIME(8,30,0),コード表!$B$82,IF($AG51=TIME(9,0,0),コード表!$B$83,IF($AG51=TIME(9,30,0),コード表!$B$84,IF($AG51=TIME(10,0,0),コード表!$B$85,IF($AG51=TIME(10,30,0),コード表!$B$86,IF($AG51=TIME(11,0,0),コード表!$B$87,IF($AG51=TIME(11,30,0),コード表!$B$88,IF($AG51=TIME(12,0,0),コード表!$B$89,IF($AG51=TIME(12,30,0),コード表!$B$90,IF($AG51=TIME(13,0,0),コード表!$B$91,IF($AG51=TIME(13,30,0),コード表!$B$92,IF($AG51=TIME(14,0,0),コード表!$B$93,IF($AG51=TIME(14,30,0),コード表!$B$94,IF($AG51=TIME(15,0,0),コード表!$B$95,IF($AG51=TIME(15,30,0),コード表!$B$96,IF($AG51=TIME(16,0,0),コード表!$B$97,IF($AG51=TIME(16,30,0),コード表!$B$98,IF($AG51=TIME(17,0,0),コード表!$B$99,IF($AG51=TIME(17,30,0),コード表!$B$100,IF($AG51=TIME(18,0,0),コード表!$B$101))))))))))))))))))))))))))))))))))</f>
        <v/>
      </c>
      <c r="BM51" s="407" t="str">
        <f t="shared" ref="BM51" si="171">IF(SUMIFS($BA$13:$BA$74,$AT$13:$AT$74,BF51)&gt;0,"〇","")</f>
        <v/>
      </c>
      <c r="BN51" s="407" t="str">
        <f>IF(BM51="","",IF($AG51=TIME(2,0,0),コード表!$B$102,IF($AG51=TIME(2,30,0),コード表!$B$103,IF($AG51=TIME(3,0,0),コード表!$B$104,IF($AG51=TIME(3,30,0),コード表!$B$105,IF($AG51=TIME(4,0,0),コード表!$B$106,IF($AG51=TIME(4,30,0),コード表!$B$107,IF($AG51=TIME(5,0,0),コード表!$B$108,IF($AG51=TIME(5,30,0),コード表!$B$109,IF($AG51=TIME(6,0,0),コード表!$B$110,IF($AG51=TIME(6,30,0),コード表!$B$111,IF($AG51=TIME(7,0,0),コード表!$B$112,IF($AG51=TIME(7,30,0),コード表!$B$113,IF($AG51=TIME(8,0,0),コード表!$B$114,IF($AG51=TIME(8,30,0),コード表!$B$115,IF($AG51=TIME(9,0,0),コード表!$B$116,IF($AG51=TIME(9,30,0),コード表!$B$117,IF($AG51=TIME(10,0,0),コード表!$B$118,IF($AG51=TIME(10,30,0),コード表!$B$119,IF($AG51=TIME(11,0,0),コード表!$B$120,IF($AG51=TIME(11,30,0),コード表!$B$121,IF($AG51=TIME(12,0,0),コード表!$B$122,IF($AG51=TIME(12,30,0),コード表!$B$123,IF($AG51=TIME(13,0,0),コード表!$B$124,IF($AG51=TIME(13,30,0),コード表!$B$125,IF($AG51=TIME(14,0,0),コード表!$B$126,IF($AG51=TIME(14,30,0),コード表!$B$127,IF($AG51=TIME(15,0,0),コード表!$B$128,IF($AG51=TIME(15,30,0),コード表!$B$129,IF($AG51=TIME(16,0,0),コード表!$B$130,IF($AG51=TIME(16,30,0),コード表!$B$131,IF($AG51=TIME(17,0,0),コード表!$B$132,IF($AG51=TIME(17,30,0),コード表!$B$133,IF($AG51=TIME(18,0,0),コード表!$B$134))))))))))))))))))))))))))))))))))</f>
        <v/>
      </c>
      <c r="BO51" s="408" t="str">
        <f t="shared" ref="BO51" si="172">IF(SUMIF($AT$13:$AT$74,BF51,$BB$13:$BB$74)=0,"",SUMIF($AT$13:$AT$74,BF51,$BB$13:$BB$74))</f>
        <v/>
      </c>
      <c r="BP51" s="409" t="str">
        <f t="shared" ref="BP51" si="173">IF(AND(BH51="",BJ51="",BL51="",BN51="",BO51=""),"",MAX(BH51+BJ51,BH51+BL51,BH51+BN51))</f>
        <v/>
      </c>
      <c r="BQ51" s="409" t="str">
        <f t="shared" ref="BQ51" si="174">IF(AND(BH51="",BJ51="",BL51="",BN51=""),"",IF(AND(BJ51="",BL51="",BN51=""),"加算無",IF(MAX(BH51+BJ51+BO51,BH51+BL51+BO51,BH51+BN51+BO51)=BH51+BJ51+BO51,"重度",IF(MAX(BH51+BJ51+BO51,BH51+BL51+BO51,BH51+BN51+BO51)=BH51+BL51+BO51,"外",IF(MAX(BH51+BJ51+BO51,BH51+BL51+BO51,BH51+BN51+BO51)=BH51+BN51+BO51,"内")))))</f>
        <v/>
      </c>
    </row>
    <row r="52" spans="1:69" s="5" customFormat="1" ht="17.649999999999999" customHeight="1" thickTop="1" thickBot="1">
      <c r="A52" s="12"/>
      <c r="B52" s="23"/>
      <c r="C52" s="288"/>
      <c r="D52" s="289"/>
      <c r="E52" s="292"/>
      <c r="F52" s="293"/>
      <c r="G52" s="296"/>
      <c r="H52" s="297"/>
      <c r="I52" s="299"/>
      <c r="J52" s="301"/>
      <c r="K52" s="297"/>
      <c r="L52" s="301"/>
      <c r="M52" s="297"/>
      <c r="N52" s="299"/>
      <c r="O52" s="417"/>
      <c r="P52" s="418"/>
      <c r="Q52" s="394"/>
      <c r="R52" s="395"/>
      <c r="S52" s="378"/>
      <c r="T52" s="379"/>
      <c r="U52" s="382"/>
      <c r="V52" s="383"/>
      <c r="W52" s="382"/>
      <c r="X52" s="383"/>
      <c r="Y52" s="382"/>
      <c r="Z52" s="398"/>
      <c r="AA52" s="402"/>
      <c r="AB52" s="403"/>
      <c r="AC52" s="404"/>
      <c r="AD52" s="127"/>
      <c r="AE52" s="430"/>
      <c r="AF52" s="432"/>
      <c r="AG52" s="387"/>
      <c r="AH52" s="388"/>
      <c r="AI52" s="388"/>
      <c r="AJ52" s="389"/>
      <c r="AK52" s="374"/>
      <c r="AL52" s="374"/>
      <c r="AM52" s="374"/>
      <c r="AN52" s="374"/>
      <c r="AO52" s="375"/>
      <c r="AP52" s="128"/>
      <c r="AQ52" s="129"/>
      <c r="AR52" s="128"/>
      <c r="AT52" s="390"/>
      <c r="AU52" s="391"/>
      <c r="AV52" s="391"/>
      <c r="AW52" s="421"/>
      <c r="AX52" s="420"/>
      <c r="AY52" s="420"/>
      <c r="AZ52" s="420"/>
      <c r="BA52" s="407"/>
      <c r="BB52" s="408"/>
      <c r="BF52" s="410"/>
      <c r="BG52" s="411"/>
      <c r="BH52" s="419"/>
      <c r="BI52" s="420"/>
      <c r="BJ52" s="420"/>
      <c r="BK52" s="420"/>
      <c r="BL52" s="420"/>
      <c r="BM52" s="407"/>
      <c r="BN52" s="407"/>
      <c r="BO52" s="408"/>
      <c r="BP52" s="409"/>
      <c r="BQ52" s="409"/>
    </row>
    <row r="53" spans="1:69" s="5" customFormat="1" ht="17.649999999999999" customHeight="1" thickTop="1" thickBot="1">
      <c r="A53" s="12"/>
      <c r="B53" s="23"/>
      <c r="C53" s="288"/>
      <c r="D53" s="289"/>
      <c r="E53" s="290" t="str">
        <f>IF(C53="","",TEXT(AT53,"aaa"))</f>
        <v/>
      </c>
      <c r="F53" s="291"/>
      <c r="G53" s="294"/>
      <c r="H53" s="295"/>
      <c r="I53" s="412" t="s">
        <v>122</v>
      </c>
      <c r="J53" s="413"/>
      <c r="K53" s="414"/>
      <c r="L53" s="413"/>
      <c r="M53" s="414"/>
      <c r="N53" s="412" t="s">
        <v>122</v>
      </c>
      <c r="O53" s="415"/>
      <c r="P53" s="416"/>
      <c r="Q53" s="392" t="str">
        <f>IF(G53="","",IF(AW53&lt;TIME(2,0,0),TIME(2,0,0),IF(MINUTE(AW53)&lt;30,TIME(HOUR(AW53),30,0),TIME(HOUR(AW53)+1,0,0))))</f>
        <v/>
      </c>
      <c r="R53" s="393"/>
      <c r="S53" s="376"/>
      <c r="T53" s="377"/>
      <c r="U53" s="380"/>
      <c r="V53" s="381"/>
      <c r="W53" s="380"/>
      <c r="X53" s="381"/>
      <c r="Y53" s="396"/>
      <c r="Z53" s="397"/>
      <c r="AA53" s="399"/>
      <c r="AB53" s="400"/>
      <c r="AC53" s="401"/>
      <c r="AD53" s="127"/>
      <c r="AE53" s="429">
        <v>21</v>
      </c>
      <c r="AF53" s="431" t="str">
        <f t="shared" ca="1" si="12"/>
        <v>月</v>
      </c>
      <c r="AG53" s="384" t="str">
        <f t="shared" ref="AG53" si="175">IF(BG53=0,"",IF(BG53&lt;TIME(2,0,0),TIME(2,0,0),IF(MINUTE(BG53)&lt;30,TIME(HOUR(BG53),30,0),TIME(HOUR(BG53)+1,0,0))))</f>
        <v/>
      </c>
      <c r="AH53" s="385"/>
      <c r="AI53" s="385"/>
      <c r="AJ53" s="386"/>
      <c r="AK53" s="372" t="str">
        <f t="shared" ref="AK53" si="176">IF(AND(BH53="",BJ53="",BL53="",BN53="",BO53=""),"",MAX(BH53+BJ53+BO53,BH53+BL53+BO53,BH53+BN53+BO53))</f>
        <v/>
      </c>
      <c r="AL53" s="372"/>
      <c r="AM53" s="372"/>
      <c r="AN53" s="372"/>
      <c r="AO53" s="373"/>
      <c r="AP53" s="128"/>
      <c r="AQ53" s="129"/>
      <c r="AR53" s="128"/>
      <c r="AT53" s="390" t="e">
        <f>DATE(請求書!$K$29,請求書!$Q$29,'実績記録 （２枚用）'!C53)</f>
        <v>#NUM!</v>
      </c>
      <c r="AU53" s="391">
        <f>TIME(G53,J53,0)</f>
        <v>0</v>
      </c>
      <c r="AV53" s="391">
        <f>TIME(L53,O53,0)</f>
        <v>0</v>
      </c>
      <c r="AW53" s="421">
        <f t="shared" ref="AW53" si="177">AV53-AU53</f>
        <v>0</v>
      </c>
      <c r="AX53" s="420" t="str">
        <f>IF($Q53=TIME(2,0,0),コード表!$B$3,IF($Q53=TIME(2,30,0),コード表!$B$4,IF($Q53=TIME(3,0,0),コード表!$B$5,IF($Q53=TIME(3,30,0),コード表!$B$6,IF($Q53=TIME(4,0,0),コード表!$B$7,IF($Q53=TIME(4,30,0),コード表!$B$8,IF($Q53=TIME(5,0,0),コード表!$B$9,IF($Q53=TIME(5,30,0),コード表!$B$10,IF($Q53=TIME(6,0,0),コード表!$B$11,IF($Q53=TIME(6,30,0),コード表!$B$12,IF($Q53=TIME(7,0,0),コード表!$B$13,IF($Q53=TIME(7,30,0),コード表!$B$14,IF($Q53=TIME(8,0,0),コード表!$B$15,IF($Q53=TIME(8,30,0),コード表!$B$16,IF($Q53=TIME(9,0,0),コード表!$B$17,IF($Q53=TIME(9,30,0),コード表!$B$18,IF($Q53=TIME(10,0,0),コード表!$B$19,IF($Q53=TIME(10,30,0),コード表!$B$20,IF($Q53=TIME(11,0,0),コード表!$B$21,IF($Q53=TIME(11,30,0),コード表!$B$22,IF($Q53=TIME(12,0,0),コード表!$B$23,IF($Q53=TIME(12,30,0),コード表!$B$24,IF($Q53=TIME(13,0,0),コード表!$B$25,IF($Q53=TIME(13,30,0),コード表!$B$26,IF($Q53=TIME(14,0,0),コード表!$B$27,IF($Q53=TIME(14,30,0),コード表!$B$28,IF($Q53=TIME(15,0,0),コード表!$B$29,IF($Q53=TIME(15,30,0),コード表!$B$30,IF($Q53=TIME(16,0,0),コード表!$B$31,IF($Q53=TIME(16,30,0),コード表!$B$32,IF($Q53=TIME(17,0,0),コード表!$B$33,IF($Q53=TIME(17,30,0),コード表!$B$34,IF($Q53=TIME(18,0,0),コード表!$B$35,"")))))))))))))))))))))))))))))))))</f>
        <v/>
      </c>
      <c r="AY53" s="420" t="str">
        <f>IF(S53="","",IF($Q53=TIME(2,0,0),コード表!$B$36,IF($Q53=TIME(2,30,0),コード表!$B$37,IF($Q53=TIME(3,0,0),コード表!$B$38,IF($Q53=TIME(3,30,0),コード表!$B$39,IF($Q53=TIME(4,0,0),コード表!$B$40,IF($Q53=TIME(4,30,0),コード表!$B$41,IF($Q53=TIME(5,0,0),コード表!$B$42,IF($Q53=TIME(5,30,0),コード表!$B$43,IF($Q53=TIME(6,0,0),コード表!$B$44,IF($Q53=TIME(6,30,0),コード表!$B$45,IF($Q53=TIME(7,0,0),コード表!$B$46,IF($Q53=TIME(7,30,0),コード表!$B$47,IF($Q53=TIME(8,0,0),コード表!$B$48,IF($Q53=TIME(8,30,0),コード表!$B$49,IF($Q53=TIME(9,0,0),コード表!$B$50,IF($Q53=TIME(9,30,0),コード表!$B$51,IF($Q53=TIME(10,0,0),コード表!$B$52,IF($Q53=TIME(10,30,0),コード表!$B$53,IF($Q53=TIME(11,0,0),コード表!$B$54,IF($Q53=TIME(11,30,0),コード表!$B$55,IF($Q53=TIME(12,0,0),コード表!$B$56,IF($Q53=TIME(12,30,0),コード表!$B$57,IF($Q53=TIME(13,0,0),コード表!$B$58,IF($Q53=TIME(13,30,0),コード表!$B$59,IF($Q53=TIME(14,0,0),コード表!$B$60,IF($Q53=TIME(14,30,0),コード表!$B$61,IF($Q53=TIME(15,0,0),コード表!$B$62,IF($Q53=TIME(15,30,0),コード表!$B$63,IF($Q53=TIME(16,0,0),コード表!$B$64,IF($Q53=TIME(16,30,0),コード表!$B$65,IF($Q53=TIME(17,0,0),コード表!$B$66,IF($Q53=TIME(17,30,0),コード表!$B$67,IF($Q53=TIME(18,0,0),コード表!$B$68))))))))))))))))))))))))))))))))))</f>
        <v/>
      </c>
      <c r="AZ53" s="420" t="str">
        <f>IF(U53="","",IF($Q53=TIME(2,0,0),コード表!$B$69,IF($Q53=TIME(2,30,0),コード表!$B$70,IF($Q53=TIME(3,0,0),コード表!$B$71,IF($Q53=TIME(3,30,0),コード表!$B$72,IF($Q53=TIME(4,0,0),コード表!$B$73,IF($Q53=TIME(4,30,0),コード表!$B$74,IF($Q53=TIME(5,0,0),コード表!$B$75,IF($Q53=TIME(5,30,0),コード表!$B$76,IF($Q53=TIME(6,0,0),コード表!$B$77,IF($Q53=TIME(6,30,0),コード表!$B$78,IF($Q53=TIME(7,0,0),コード表!$B$79,IF($Q53=TIME(7,30,0),コード表!$B$80,IF($Q53=TIME(8,0,0),コード表!$B$81,IF($Q53=TIME(8,30,0),コード表!$B$82,IF($Q53=TIME(9,0,0),コード表!$B$83,IF($Q53=TIME(9,30,0),コード表!$B$84,IF($Q53=TIME(10,0,0),コード表!$B$85,IF($Q53=TIME(10,30,0),コード表!$B$86,IF($Q53=TIME(11,0,0),コード表!$B$87,IF($Q53=TIME(11,30,0),コード表!$B$88,IF($Q53=TIME(12,0,0),コード表!$B$89,IF($Q53=TIME(12,30,0),コード表!$B$90,IF($Q53=TIME(13,0,0),コード表!$B$91,IF($Q53=TIME(13,30,0),コード表!$B$92,IF($Q53=TIME(14,0,0),コード表!$B$93,IF($Q53=TIME(14,30,0),コード表!$B$94,IF($Q53=TIME(15,0,0),コード表!$B$95,IF($Q53=TIME(15,30,0),コード表!$B$96,IF($Q53=TIME(16,0,0),コード表!$B$97,IF($Q53=TIME(16,30,0),コード表!$B$98,IF($Q53=TIME(17,0,0),コード表!$B$99,IF($Q53=TIME(17,30,0),コード表!$B$100,IF($Q53=TIME(18,0,0),コード表!$B$101))))))))))))))))))))))))))))))))))</f>
        <v/>
      </c>
      <c r="BA53" s="407" t="str">
        <f>IF(W53="","",IF($Q53=TIME(2,0,0),コード表!$B$102,IF($Q53=TIME(2,30,0),コード表!$B$103,IF($Q53=TIME(3,0,0),コード表!$B$104,IF($Q53=TIME(3,30,0),コード表!$B$105,IF($Q53=TIME(4,0,0),コード表!$B$106,IF($Q53=TIME(4,30,0),コード表!$B$107,IF($Q53=TIME(5,0,0),コード表!$B$108,IF($Q53=TIME(5,30,0),コード表!$B$109,IF($Q53=TIME(6,0,0),コード表!$B$110,IF($Q53=TIME(6,30,0),コード表!$B$111,IF($Q53=TIME(7,0,0),コード表!$B$112,IF($Q53=TIME(7,30,0),コード表!$B$113,IF($Q53=TIME(8,0,0),コード表!$B$114,IF($Q53=TIME(8,30,0),コード表!$B$115,IF($Q53=TIME(9,0,0),コード表!$B$116,IF($Q53=TIME(9,30,0),コード表!$B$117,IF($Q53=TIME(10,0,0),コード表!$B$118,IF($Q53=TIME(10,30,0),コード表!$B$119,IF($Q53=TIME(11,0,0),コード表!$B$120,IF($Q53=TIME(11,30,0),コード表!$B$121,IF($Q53=TIME(12,0,0),コード表!$B$122,IF($Q53=TIME(12,30,0),コード表!$B$123,IF($Q53=TIME(13,0,0),コード表!$B$124,IF($Q53=TIME(13,30,0),コード表!$B$125,IF($Q53=TIME(14,0,0),コード表!$B$126,IF($Q53=TIME(14,30,0),コード表!$B$127,IF($Q53=TIME(15,0,0),コード表!$B$128,IF($Q53=TIME(15,30,0),コード表!$B$129,IF($Q53=TIME(16,0,0),コード表!$B$130,IF($Q53=TIME(16,30,0),コード表!$B$131,IF($Q53=TIME(17,0,0),コード表!$B$132,IF($Q53=TIME(17,30,0),コード表!$B$133,IF($Q53=TIME(18,0,0),コード表!$B$134))))))))))))))))))))))))))))))))))</f>
        <v/>
      </c>
      <c r="BB53" s="408" t="str">
        <f>IF(Y53="","",Y53*コード表!$B$135)</f>
        <v/>
      </c>
      <c r="BF53" s="410">
        <f>DATE(請求書!$K$29,請求書!$Q$29,'実績記録 （２枚用）'!AE53)</f>
        <v>45859</v>
      </c>
      <c r="BG53" s="411">
        <f t="shared" ref="BG53:BG71" si="178">SUMIF($AT$13:$AT$74,BF53,$AW$13:$AW$74)</f>
        <v>0</v>
      </c>
      <c r="BH53" s="419" t="str">
        <f>IF($AG53=TIME(2,0,0),コード表!$B$3,IF($AG53=TIME(2,30,0),コード表!$B$4,IF($AG53=TIME(3,0,0),コード表!$B$5,IF($AG53=TIME(3,30,0),コード表!$B$6,IF($AG53=TIME(4,0,0),コード表!$B$7,IF($AG53=TIME(4,30,0),コード表!$B$8,IF($AG53=TIME(5,0,0),コード表!$B$9,IF($AG53=TIME(5,30,0),コード表!$B$10,IF($AG53=TIME(6,0,0),コード表!$B$11,IF($AG53=TIME(6,30,0),コード表!$B$12,IF($AG53=TIME(7,0,0),コード表!$B$13,IF($AG53=TIME(7,30,0),コード表!$B$14,IF($AG53=TIME(8,0,0),コード表!$B$15,IF($AG53=TIME(8,30,0),コード表!$B$16,IF($AG53=TIME(9,0,0),コード表!$B$17,IF($AG53=TIME(9,30,0),コード表!$B$18,IF($AG53=TIME(10,0,0),コード表!$B$19,IF($AG53=TIME(10,30,0),コード表!$B$20,IF($AG53=TIME(11,0,0),コード表!$B$21,IF($AG53=TIME(11,30,0),コード表!$B$22,IF($AG53=TIME(12,0,0),コード表!$B$23,IF($AG53=TIME(12,30,0),コード表!$B$24,IF($AG53=TIME(13,0,0),コード表!$B$25,IF($AG53=TIME(13,30,0),コード表!$B$26,IF($AG53=TIME(14,0,0),コード表!$B$27,IF($AG53=TIME(14,30,0),コード表!$B$28,IF($AG53=TIME(15,0,0),コード表!$B$29,IF($AG53=TIME(15,30,0),コード表!$B$30,IF($AG53=TIME(16,0,0),コード表!$B$31,IF($AG53=TIME(16,30,0),コード表!$B$32,IF($AG53=TIME(17,0,0),コード表!$B$33,IF($AG53=TIME(17,30,0),コード表!$B$34,IF($AG53=TIME(18,0,0),コード表!$B$35,"")))))))))))))))))))))))))))))))))</f>
        <v/>
      </c>
      <c r="BI53" s="420" t="str">
        <f t="shared" ref="BI53" si="179">IF(SUMIFS($AY$13:$AY$74,$AT$13:$AT$74,BF53)&gt;0,"〇","")</f>
        <v/>
      </c>
      <c r="BJ53" s="420" t="str">
        <f>IF(BI53="","",IF($AG53=TIME(2,0,0),コード表!$B$36,IF($AG53=TIME(2,30,0),コード表!$B$37,IF($AG53=TIME(3,0,0),コード表!$B$38,IF($AG53=TIME(3,30,0),コード表!$B$39,IF($AG53=TIME(4,0,0),コード表!$B$40,IF($AG53=TIME(4,30,0),コード表!$B$41,IF($AG53=TIME(5,0,0),コード表!$B$42,IF($AG53=TIME(5,30,0),コード表!$B$43,IF($AG53=TIME(6,0,0),コード表!$B$44,IF($AG53=TIME(6,30,0),コード表!$B$45,IF($AG53=TIME(7,0,0),コード表!$B$46,IF($AG53=TIME(7,30,0),コード表!$B$47,IF($AG53=TIME(8,0,0),コード表!$B$48,IF($AG53=TIME(8,30,0),コード表!$B$49,IF($AG53=TIME(9,0,0),コード表!$B$50,IF($AG53=TIME(9,30,0),コード表!$B$51,IF($AG53=TIME(10,0,0),コード表!$B$52,IF($AG53=TIME(10,30,0),コード表!$B$53,IF($AG53=TIME(11,0,0),コード表!$B$54,IF($AG53=TIME(11,30,0),コード表!$B$55,IF($AG53=TIME(12,0,0),コード表!$B$56,IF($AG53=TIME(12,30,0),コード表!$B$57,IF($AG53=TIME(13,0,0),コード表!$B$58,IF($AG53=TIME(13,30,0),コード表!$B$59,IF($AG53=TIME(14,0,0),コード表!$B$60,IF($AG53=TIME(14,30,0),コード表!$B$61,IF($AG53=TIME(15,0,0),コード表!$B$62,IF($AG53=TIME(15,30,0),コード表!$B$63,IF($AG53=TIME(16,0,0),コード表!$B$64,IF($AG53=TIME(16,30,0),コード表!$B$65,IF($AG53=TIME(17,0,0),コード表!$B$66,IF($AG53=TIME(17,30,0),コード表!$B$67,IF($AG53=TIME(18,0,0),コード表!$B$68))))))))))))))))))))))))))))))))))</f>
        <v/>
      </c>
      <c r="BK53" s="420" t="str">
        <f t="shared" ref="BK53" si="180">IF(SUMIFS($AZ$13:$AZ$74,$AT$13:$AT$74,BF53)&gt;0,"〇","")</f>
        <v/>
      </c>
      <c r="BL53" s="420" t="str">
        <f>IF(BK53="","",IF($AG53=TIME(2,0,0),コード表!$B$69,IF($AG53=TIME(2,30,0),コード表!$B$70,IF($AG53=TIME(3,0,0),コード表!$B$71,IF($AG53=TIME(3,30,0),コード表!$B$72,IF($AG53=TIME(4,0,0),コード表!$B$73,IF($AG53=TIME(4,30,0),コード表!$B$74,IF($AG53=TIME(5,0,0),コード表!$B$75,IF($AG53=TIME(5,30,0),コード表!$B$76,IF($AG53=TIME(6,0,0),コード表!$B$77,IF($AG53=TIME(6,30,0),コード表!$B$78,IF($AG53=TIME(7,0,0),コード表!$B$79,IF($AG53=TIME(7,30,0),コード表!$B$80,IF($AG53=TIME(8,0,0),コード表!$B$81,IF($AG53=TIME(8,30,0),コード表!$B$82,IF($AG53=TIME(9,0,0),コード表!$B$83,IF($AG53=TIME(9,30,0),コード表!$B$84,IF($AG53=TIME(10,0,0),コード表!$B$85,IF($AG53=TIME(10,30,0),コード表!$B$86,IF($AG53=TIME(11,0,0),コード表!$B$87,IF($AG53=TIME(11,30,0),コード表!$B$88,IF($AG53=TIME(12,0,0),コード表!$B$89,IF($AG53=TIME(12,30,0),コード表!$B$90,IF($AG53=TIME(13,0,0),コード表!$B$91,IF($AG53=TIME(13,30,0),コード表!$B$92,IF($AG53=TIME(14,0,0),コード表!$B$93,IF($AG53=TIME(14,30,0),コード表!$B$94,IF($AG53=TIME(15,0,0),コード表!$B$95,IF($AG53=TIME(15,30,0),コード表!$B$96,IF($AG53=TIME(16,0,0),コード表!$B$97,IF($AG53=TIME(16,30,0),コード表!$B$98,IF($AG53=TIME(17,0,0),コード表!$B$99,IF($AG53=TIME(17,30,0),コード表!$B$100,IF($AG53=TIME(18,0,0),コード表!$B$101))))))))))))))))))))))))))))))))))</f>
        <v/>
      </c>
      <c r="BM53" s="407" t="str">
        <f t="shared" ref="BM53" si="181">IF(SUMIFS($BA$13:$BA$74,$AT$13:$AT$74,BF53)&gt;0,"〇","")</f>
        <v/>
      </c>
      <c r="BN53" s="407" t="str">
        <f>IF(BM53="","",IF($AG53=TIME(2,0,0),コード表!$B$102,IF($AG53=TIME(2,30,0),コード表!$B$103,IF($AG53=TIME(3,0,0),コード表!$B$104,IF($AG53=TIME(3,30,0),コード表!$B$105,IF($AG53=TIME(4,0,0),コード表!$B$106,IF($AG53=TIME(4,30,0),コード表!$B$107,IF($AG53=TIME(5,0,0),コード表!$B$108,IF($AG53=TIME(5,30,0),コード表!$B$109,IF($AG53=TIME(6,0,0),コード表!$B$110,IF($AG53=TIME(6,30,0),コード表!$B$111,IF($AG53=TIME(7,0,0),コード表!$B$112,IF($AG53=TIME(7,30,0),コード表!$B$113,IF($AG53=TIME(8,0,0),コード表!$B$114,IF($AG53=TIME(8,30,0),コード表!$B$115,IF($AG53=TIME(9,0,0),コード表!$B$116,IF($AG53=TIME(9,30,0),コード表!$B$117,IF($AG53=TIME(10,0,0),コード表!$B$118,IF($AG53=TIME(10,30,0),コード表!$B$119,IF($AG53=TIME(11,0,0),コード表!$B$120,IF($AG53=TIME(11,30,0),コード表!$B$121,IF($AG53=TIME(12,0,0),コード表!$B$122,IF($AG53=TIME(12,30,0),コード表!$B$123,IF($AG53=TIME(13,0,0),コード表!$B$124,IF($AG53=TIME(13,30,0),コード表!$B$125,IF($AG53=TIME(14,0,0),コード表!$B$126,IF($AG53=TIME(14,30,0),コード表!$B$127,IF($AG53=TIME(15,0,0),コード表!$B$128,IF($AG53=TIME(15,30,0),コード表!$B$129,IF($AG53=TIME(16,0,0),コード表!$B$130,IF($AG53=TIME(16,30,0),コード表!$B$131,IF($AG53=TIME(17,0,0),コード表!$B$132,IF($AG53=TIME(17,30,0),コード表!$B$133,IF($AG53=TIME(18,0,0),コード表!$B$134))))))))))))))))))))))))))))))))))</f>
        <v/>
      </c>
      <c r="BO53" s="408" t="str">
        <f t="shared" ref="BO53" si="182">IF(SUMIF($AT$13:$AT$74,BF53,$BB$13:$BB$74)=0,"",SUMIF($AT$13:$AT$74,BF53,$BB$13:$BB$74))</f>
        <v/>
      </c>
      <c r="BP53" s="409" t="str">
        <f t="shared" ref="BP53" si="183">IF(AND(BH53="",BJ53="",BL53="",BN53="",BO53=""),"",MAX(BH53+BJ53,BH53+BL53,BH53+BN53))</f>
        <v/>
      </c>
      <c r="BQ53" s="409" t="str">
        <f t="shared" ref="BQ53" si="184">IF(AND(BH53="",BJ53="",BL53="",BN53=""),"",IF(AND(BJ53="",BL53="",BN53=""),"加算無",IF(MAX(BH53+BJ53+BO53,BH53+BL53+BO53,BH53+BN53+BO53)=BH53+BJ53+BO53,"重度",IF(MAX(BH53+BJ53+BO53,BH53+BL53+BO53,BH53+BN53+BO53)=BH53+BL53+BO53,"外",IF(MAX(BH53+BJ53+BO53,BH53+BL53+BO53,BH53+BN53+BO53)=BH53+BN53+BO53,"内")))))</f>
        <v/>
      </c>
    </row>
    <row r="54" spans="1:69" s="5" customFormat="1" ht="17.649999999999999" customHeight="1" thickTop="1" thickBot="1">
      <c r="A54" s="12"/>
      <c r="B54" s="23"/>
      <c r="C54" s="288"/>
      <c r="D54" s="289"/>
      <c r="E54" s="292"/>
      <c r="F54" s="293"/>
      <c r="G54" s="296"/>
      <c r="H54" s="297"/>
      <c r="I54" s="299"/>
      <c r="J54" s="301"/>
      <c r="K54" s="297"/>
      <c r="L54" s="301"/>
      <c r="M54" s="297"/>
      <c r="N54" s="299"/>
      <c r="O54" s="417"/>
      <c r="P54" s="418"/>
      <c r="Q54" s="394"/>
      <c r="R54" s="395"/>
      <c r="S54" s="378"/>
      <c r="T54" s="379"/>
      <c r="U54" s="382"/>
      <c r="V54" s="383"/>
      <c r="W54" s="382"/>
      <c r="X54" s="383"/>
      <c r="Y54" s="382"/>
      <c r="Z54" s="398"/>
      <c r="AA54" s="402"/>
      <c r="AB54" s="403"/>
      <c r="AC54" s="404"/>
      <c r="AD54" s="127"/>
      <c r="AE54" s="430"/>
      <c r="AF54" s="432"/>
      <c r="AG54" s="387"/>
      <c r="AH54" s="388"/>
      <c r="AI54" s="388"/>
      <c r="AJ54" s="389"/>
      <c r="AK54" s="374"/>
      <c r="AL54" s="374"/>
      <c r="AM54" s="374"/>
      <c r="AN54" s="374"/>
      <c r="AO54" s="375"/>
      <c r="AP54" s="128"/>
      <c r="AQ54" s="129"/>
      <c r="AR54" s="128"/>
      <c r="AT54" s="390"/>
      <c r="AU54" s="391"/>
      <c r="AV54" s="391"/>
      <c r="AW54" s="421"/>
      <c r="AX54" s="420"/>
      <c r="AY54" s="420"/>
      <c r="AZ54" s="420"/>
      <c r="BA54" s="407"/>
      <c r="BB54" s="408"/>
      <c r="BF54" s="410"/>
      <c r="BG54" s="411"/>
      <c r="BH54" s="419"/>
      <c r="BI54" s="420"/>
      <c r="BJ54" s="420"/>
      <c r="BK54" s="420"/>
      <c r="BL54" s="420"/>
      <c r="BM54" s="407"/>
      <c r="BN54" s="407"/>
      <c r="BO54" s="408"/>
      <c r="BP54" s="409"/>
      <c r="BQ54" s="409"/>
    </row>
    <row r="55" spans="1:69" s="5" customFormat="1" ht="17.649999999999999" customHeight="1" thickTop="1" thickBot="1">
      <c r="A55" s="12"/>
      <c r="B55" s="23"/>
      <c r="C55" s="288"/>
      <c r="D55" s="289"/>
      <c r="E55" s="290" t="str">
        <f>IF(C55="","",TEXT(AT55,"aaa"))</f>
        <v/>
      </c>
      <c r="F55" s="291"/>
      <c r="G55" s="294"/>
      <c r="H55" s="295"/>
      <c r="I55" s="412" t="s">
        <v>122</v>
      </c>
      <c r="J55" s="413"/>
      <c r="K55" s="414"/>
      <c r="L55" s="413"/>
      <c r="M55" s="414"/>
      <c r="N55" s="412" t="s">
        <v>122</v>
      </c>
      <c r="O55" s="415"/>
      <c r="P55" s="416"/>
      <c r="Q55" s="392" t="str">
        <f>IF(G55="","",IF(AW55&lt;TIME(2,0,0),TIME(2,0,0),IF(MINUTE(AW55)&lt;30,TIME(HOUR(AW55),30,0),TIME(HOUR(AW55)+1,0,0))))</f>
        <v/>
      </c>
      <c r="R55" s="393"/>
      <c r="S55" s="376"/>
      <c r="T55" s="377"/>
      <c r="U55" s="380"/>
      <c r="V55" s="381"/>
      <c r="W55" s="380"/>
      <c r="X55" s="381"/>
      <c r="Y55" s="396"/>
      <c r="Z55" s="397"/>
      <c r="AA55" s="399"/>
      <c r="AB55" s="400"/>
      <c r="AC55" s="401"/>
      <c r="AD55" s="127"/>
      <c r="AE55" s="429">
        <v>22</v>
      </c>
      <c r="AF55" s="431" t="str">
        <f t="shared" ca="1" si="12"/>
        <v>火</v>
      </c>
      <c r="AG55" s="384" t="str">
        <f t="shared" ref="AG55" si="185">IF(BG55=0,"",IF(BG55&lt;TIME(2,0,0),TIME(2,0,0),IF(MINUTE(BG55)&lt;30,TIME(HOUR(BG55),30,0),TIME(HOUR(BG55)+1,0,0))))</f>
        <v/>
      </c>
      <c r="AH55" s="385"/>
      <c r="AI55" s="385"/>
      <c r="AJ55" s="386"/>
      <c r="AK55" s="372" t="str">
        <f t="shared" ref="AK55" si="186">IF(AND(BH55="",BJ55="",BL55="",BN55="",BO55=""),"",MAX(BH55+BJ55+BO55,BH55+BL55+BO55,BH55+BN55+BO55))</f>
        <v/>
      </c>
      <c r="AL55" s="372"/>
      <c r="AM55" s="372"/>
      <c r="AN55" s="372"/>
      <c r="AO55" s="373"/>
      <c r="AP55" s="128"/>
      <c r="AQ55" s="129"/>
      <c r="AR55" s="128"/>
      <c r="AT55" s="390" t="e">
        <f>DATE(請求書!$K$29,請求書!$Q$29,'実績記録 （２枚用）'!C55)</f>
        <v>#NUM!</v>
      </c>
      <c r="AU55" s="391">
        <f>TIME(G55,J55,0)</f>
        <v>0</v>
      </c>
      <c r="AV55" s="391">
        <f>TIME(L55,O55,0)</f>
        <v>0</v>
      </c>
      <c r="AW55" s="421">
        <f t="shared" ref="AW55" si="187">AV55-AU55</f>
        <v>0</v>
      </c>
      <c r="AX55" s="420" t="str">
        <f>IF($Q55=TIME(2,0,0),コード表!$B$3,IF($Q55=TIME(2,30,0),コード表!$B$4,IF($Q55=TIME(3,0,0),コード表!$B$5,IF($Q55=TIME(3,30,0),コード表!$B$6,IF($Q55=TIME(4,0,0),コード表!$B$7,IF($Q55=TIME(4,30,0),コード表!$B$8,IF($Q55=TIME(5,0,0),コード表!$B$9,IF($Q55=TIME(5,30,0),コード表!$B$10,IF($Q55=TIME(6,0,0),コード表!$B$11,IF($Q55=TIME(6,30,0),コード表!$B$12,IF($Q55=TIME(7,0,0),コード表!$B$13,IF($Q55=TIME(7,30,0),コード表!$B$14,IF($Q55=TIME(8,0,0),コード表!$B$15,IF($Q55=TIME(8,30,0),コード表!$B$16,IF($Q55=TIME(9,0,0),コード表!$B$17,IF($Q55=TIME(9,30,0),コード表!$B$18,IF($Q55=TIME(10,0,0),コード表!$B$19,IF($Q55=TIME(10,30,0),コード表!$B$20,IF($Q55=TIME(11,0,0),コード表!$B$21,IF($Q55=TIME(11,30,0),コード表!$B$22,IF($Q55=TIME(12,0,0),コード表!$B$23,IF($Q55=TIME(12,30,0),コード表!$B$24,IF($Q55=TIME(13,0,0),コード表!$B$25,IF($Q55=TIME(13,30,0),コード表!$B$26,IF($Q55=TIME(14,0,0),コード表!$B$27,IF($Q55=TIME(14,30,0),コード表!$B$28,IF($Q55=TIME(15,0,0),コード表!$B$29,IF($Q55=TIME(15,30,0),コード表!$B$30,IF($Q55=TIME(16,0,0),コード表!$B$31,IF($Q55=TIME(16,30,0),コード表!$B$32,IF($Q55=TIME(17,0,0),コード表!$B$33,IF($Q55=TIME(17,30,0),コード表!$B$34,IF($Q55=TIME(18,0,0),コード表!$B$35,"")))))))))))))))))))))))))))))))))</f>
        <v/>
      </c>
      <c r="AY55" s="420" t="str">
        <f>IF(S55="","",IF($Q55=TIME(2,0,0),コード表!$B$36,IF($Q55=TIME(2,30,0),コード表!$B$37,IF($Q55=TIME(3,0,0),コード表!$B$38,IF($Q55=TIME(3,30,0),コード表!$B$39,IF($Q55=TIME(4,0,0),コード表!$B$40,IF($Q55=TIME(4,30,0),コード表!$B$41,IF($Q55=TIME(5,0,0),コード表!$B$42,IF($Q55=TIME(5,30,0),コード表!$B$43,IF($Q55=TIME(6,0,0),コード表!$B$44,IF($Q55=TIME(6,30,0),コード表!$B$45,IF($Q55=TIME(7,0,0),コード表!$B$46,IF($Q55=TIME(7,30,0),コード表!$B$47,IF($Q55=TIME(8,0,0),コード表!$B$48,IF($Q55=TIME(8,30,0),コード表!$B$49,IF($Q55=TIME(9,0,0),コード表!$B$50,IF($Q55=TIME(9,30,0),コード表!$B$51,IF($Q55=TIME(10,0,0),コード表!$B$52,IF($Q55=TIME(10,30,0),コード表!$B$53,IF($Q55=TIME(11,0,0),コード表!$B$54,IF($Q55=TIME(11,30,0),コード表!$B$55,IF($Q55=TIME(12,0,0),コード表!$B$56,IF($Q55=TIME(12,30,0),コード表!$B$57,IF($Q55=TIME(13,0,0),コード表!$B$58,IF($Q55=TIME(13,30,0),コード表!$B$59,IF($Q55=TIME(14,0,0),コード表!$B$60,IF($Q55=TIME(14,30,0),コード表!$B$61,IF($Q55=TIME(15,0,0),コード表!$B$62,IF($Q55=TIME(15,30,0),コード表!$B$63,IF($Q55=TIME(16,0,0),コード表!$B$64,IF($Q55=TIME(16,30,0),コード表!$B$65,IF($Q55=TIME(17,0,0),コード表!$B$66,IF($Q55=TIME(17,30,0),コード表!$B$67,IF($Q55=TIME(18,0,0),コード表!$B$68))))))))))))))))))))))))))))))))))</f>
        <v/>
      </c>
      <c r="AZ55" s="420" t="str">
        <f>IF(U55="","",IF($Q55=TIME(2,0,0),コード表!$B$69,IF($Q55=TIME(2,30,0),コード表!$B$70,IF($Q55=TIME(3,0,0),コード表!$B$71,IF($Q55=TIME(3,30,0),コード表!$B$72,IF($Q55=TIME(4,0,0),コード表!$B$73,IF($Q55=TIME(4,30,0),コード表!$B$74,IF($Q55=TIME(5,0,0),コード表!$B$75,IF($Q55=TIME(5,30,0),コード表!$B$76,IF($Q55=TIME(6,0,0),コード表!$B$77,IF($Q55=TIME(6,30,0),コード表!$B$78,IF($Q55=TIME(7,0,0),コード表!$B$79,IF($Q55=TIME(7,30,0),コード表!$B$80,IF($Q55=TIME(8,0,0),コード表!$B$81,IF($Q55=TIME(8,30,0),コード表!$B$82,IF($Q55=TIME(9,0,0),コード表!$B$83,IF($Q55=TIME(9,30,0),コード表!$B$84,IF($Q55=TIME(10,0,0),コード表!$B$85,IF($Q55=TIME(10,30,0),コード表!$B$86,IF($Q55=TIME(11,0,0),コード表!$B$87,IF($Q55=TIME(11,30,0),コード表!$B$88,IF($Q55=TIME(12,0,0),コード表!$B$89,IF($Q55=TIME(12,30,0),コード表!$B$90,IF($Q55=TIME(13,0,0),コード表!$B$91,IF($Q55=TIME(13,30,0),コード表!$B$92,IF($Q55=TIME(14,0,0),コード表!$B$93,IF($Q55=TIME(14,30,0),コード表!$B$94,IF($Q55=TIME(15,0,0),コード表!$B$95,IF($Q55=TIME(15,30,0),コード表!$B$96,IF($Q55=TIME(16,0,0),コード表!$B$97,IF($Q55=TIME(16,30,0),コード表!$B$98,IF($Q55=TIME(17,0,0),コード表!$B$99,IF($Q55=TIME(17,30,0),コード表!$B$100,IF($Q55=TIME(18,0,0),コード表!$B$101))))))))))))))))))))))))))))))))))</f>
        <v/>
      </c>
      <c r="BA55" s="407" t="str">
        <f>IF(W55="","",IF($Q55=TIME(2,0,0),コード表!$B$102,IF($Q55=TIME(2,30,0),コード表!$B$103,IF($Q55=TIME(3,0,0),コード表!$B$104,IF($Q55=TIME(3,30,0),コード表!$B$105,IF($Q55=TIME(4,0,0),コード表!$B$106,IF($Q55=TIME(4,30,0),コード表!$B$107,IF($Q55=TIME(5,0,0),コード表!$B$108,IF($Q55=TIME(5,30,0),コード表!$B$109,IF($Q55=TIME(6,0,0),コード表!$B$110,IF($Q55=TIME(6,30,0),コード表!$B$111,IF($Q55=TIME(7,0,0),コード表!$B$112,IF($Q55=TIME(7,30,0),コード表!$B$113,IF($Q55=TIME(8,0,0),コード表!$B$114,IF($Q55=TIME(8,30,0),コード表!$B$115,IF($Q55=TIME(9,0,0),コード表!$B$116,IF($Q55=TIME(9,30,0),コード表!$B$117,IF($Q55=TIME(10,0,0),コード表!$B$118,IF($Q55=TIME(10,30,0),コード表!$B$119,IF($Q55=TIME(11,0,0),コード表!$B$120,IF($Q55=TIME(11,30,0),コード表!$B$121,IF($Q55=TIME(12,0,0),コード表!$B$122,IF($Q55=TIME(12,30,0),コード表!$B$123,IF($Q55=TIME(13,0,0),コード表!$B$124,IF($Q55=TIME(13,30,0),コード表!$B$125,IF($Q55=TIME(14,0,0),コード表!$B$126,IF($Q55=TIME(14,30,0),コード表!$B$127,IF($Q55=TIME(15,0,0),コード表!$B$128,IF($Q55=TIME(15,30,0),コード表!$B$129,IF($Q55=TIME(16,0,0),コード表!$B$130,IF($Q55=TIME(16,30,0),コード表!$B$131,IF($Q55=TIME(17,0,0),コード表!$B$132,IF($Q55=TIME(17,30,0),コード表!$B$133,IF($Q55=TIME(18,0,0),コード表!$B$134))))))))))))))))))))))))))))))))))</f>
        <v/>
      </c>
      <c r="BB55" s="408" t="str">
        <f>IF(Y55="","",Y55*コード表!$B$135)</f>
        <v/>
      </c>
      <c r="BF55" s="410">
        <f>DATE(請求書!$K$29,請求書!$Q$29,'実績記録 （２枚用）'!AE55)</f>
        <v>45860</v>
      </c>
      <c r="BG55" s="411">
        <f t="shared" ref="BG55" si="188">SUMIF($AT$13:$AT$74,BF55,$AW$13:$AW$74)</f>
        <v>0</v>
      </c>
      <c r="BH55" s="419" t="str">
        <f>IF($AG55=TIME(2,0,0),コード表!$B$3,IF($AG55=TIME(2,30,0),コード表!$B$4,IF($AG55=TIME(3,0,0),コード表!$B$5,IF($AG55=TIME(3,30,0),コード表!$B$6,IF($AG55=TIME(4,0,0),コード表!$B$7,IF($AG55=TIME(4,30,0),コード表!$B$8,IF($AG55=TIME(5,0,0),コード表!$B$9,IF($AG55=TIME(5,30,0),コード表!$B$10,IF($AG55=TIME(6,0,0),コード表!$B$11,IF($AG55=TIME(6,30,0),コード表!$B$12,IF($AG55=TIME(7,0,0),コード表!$B$13,IF($AG55=TIME(7,30,0),コード表!$B$14,IF($AG55=TIME(8,0,0),コード表!$B$15,IF($AG55=TIME(8,30,0),コード表!$B$16,IF($AG55=TIME(9,0,0),コード表!$B$17,IF($AG55=TIME(9,30,0),コード表!$B$18,IF($AG55=TIME(10,0,0),コード表!$B$19,IF($AG55=TIME(10,30,0),コード表!$B$20,IF($AG55=TIME(11,0,0),コード表!$B$21,IF($AG55=TIME(11,30,0),コード表!$B$22,IF($AG55=TIME(12,0,0),コード表!$B$23,IF($AG55=TIME(12,30,0),コード表!$B$24,IF($AG55=TIME(13,0,0),コード表!$B$25,IF($AG55=TIME(13,30,0),コード表!$B$26,IF($AG55=TIME(14,0,0),コード表!$B$27,IF($AG55=TIME(14,30,0),コード表!$B$28,IF($AG55=TIME(15,0,0),コード表!$B$29,IF($AG55=TIME(15,30,0),コード表!$B$30,IF($AG55=TIME(16,0,0),コード表!$B$31,IF($AG55=TIME(16,30,0),コード表!$B$32,IF($AG55=TIME(17,0,0),コード表!$B$33,IF($AG55=TIME(17,30,0),コード表!$B$34,IF($AG55=TIME(18,0,0),コード表!$B$35,"")))))))))))))))))))))))))))))))))</f>
        <v/>
      </c>
      <c r="BI55" s="420" t="str">
        <f t="shared" si="56"/>
        <v/>
      </c>
      <c r="BJ55" s="420" t="str">
        <f>IF(BI55="","",IF($AG55=TIME(2,0,0),コード表!$B$36,IF($AG55=TIME(2,30,0),コード表!$B$37,IF($AG55=TIME(3,0,0),コード表!$B$38,IF($AG55=TIME(3,30,0),コード表!$B$39,IF($AG55=TIME(4,0,0),コード表!$B$40,IF($AG55=TIME(4,30,0),コード表!$B$41,IF($AG55=TIME(5,0,0),コード表!$B$42,IF($AG55=TIME(5,30,0),コード表!$B$43,IF($AG55=TIME(6,0,0),コード表!$B$44,IF($AG55=TIME(6,30,0),コード表!$B$45,IF($AG55=TIME(7,0,0),コード表!$B$46,IF($AG55=TIME(7,30,0),コード表!$B$47,IF($AG55=TIME(8,0,0),コード表!$B$48,IF($AG55=TIME(8,30,0),コード表!$B$49,IF($AG55=TIME(9,0,0),コード表!$B$50,IF($AG55=TIME(9,30,0),コード表!$B$51,IF($AG55=TIME(10,0,0),コード表!$B$52,IF($AG55=TIME(10,30,0),コード表!$B$53,IF($AG55=TIME(11,0,0),コード表!$B$54,IF($AG55=TIME(11,30,0),コード表!$B$55,IF($AG55=TIME(12,0,0),コード表!$B$56,IF($AG55=TIME(12,30,0),コード表!$B$57,IF($AG55=TIME(13,0,0),コード表!$B$58,IF($AG55=TIME(13,30,0),コード表!$B$59,IF($AG55=TIME(14,0,0),コード表!$B$60,IF($AG55=TIME(14,30,0),コード表!$B$61,IF($AG55=TIME(15,0,0),コード表!$B$62,IF($AG55=TIME(15,30,0),コード表!$B$63,IF($AG55=TIME(16,0,0),コード表!$B$64,IF($AG55=TIME(16,30,0),コード表!$B$65,IF($AG55=TIME(17,0,0),コード表!$B$66,IF($AG55=TIME(17,30,0),コード表!$B$67,IF($AG55=TIME(18,0,0),コード表!$B$68))))))))))))))))))))))))))))))))))</f>
        <v/>
      </c>
      <c r="BK55" s="420" t="str">
        <f t="shared" ref="BK55" si="189">IF(SUMIFS($AZ$13:$AZ$74,$AT$13:$AT$74,BF55)&gt;0,"〇","")</f>
        <v/>
      </c>
      <c r="BL55" s="420" t="str">
        <f>IF(BK55="","",IF($AG55=TIME(2,0,0),コード表!$B$69,IF($AG55=TIME(2,30,0),コード表!$B$70,IF($AG55=TIME(3,0,0),コード表!$B$71,IF($AG55=TIME(3,30,0),コード表!$B$72,IF($AG55=TIME(4,0,0),コード表!$B$73,IF($AG55=TIME(4,30,0),コード表!$B$74,IF($AG55=TIME(5,0,0),コード表!$B$75,IF($AG55=TIME(5,30,0),コード表!$B$76,IF($AG55=TIME(6,0,0),コード表!$B$77,IF($AG55=TIME(6,30,0),コード表!$B$78,IF($AG55=TIME(7,0,0),コード表!$B$79,IF($AG55=TIME(7,30,0),コード表!$B$80,IF($AG55=TIME(8,0,0),コード表!$B$81,IF($AG55=TIME(8,30,0),コード表!$B$82,IF($AG55=TIME(9,0,0),コード表!$B$83,IF($AG55=TIME(9,30,0),コード表!$B$84,IF($AG55=TIME(10,0,0),コード表!$B$85,IF($AG55=TIME(10,30,0),コード表!$B$86,IF($AG55=TIME(11,0,0),コード表!$B$87,IF($AG55=TIME(11,30,0),コード表!$B$88,IF($AG55=TIME(12,0,0),コード表!$B$89,IF($AG55=TIME(12,30,0),コード表!$B$90,IF($AG55=TIME(13,0,0),コード表!$B$91,IF($AG55=TIME(13,30,0),コード表!$B$92,IF($AG55=TIME(14,0,0),コード表!$B$93,IF($AG55=TIME(14,30,0),コード表!$B$94,IF($AG55=TIME(15,0,0),コード表!$B$95,IF($AG55=TIME(15,30,0),コード表!$B$96,IF($AG55=TIME(16,0,0),コード表!$B$97,IF($AG55=TIME(16,30,0),コード表!$B$98,IF($AG55=TIME(17,0,0),コード表!$B$99,IF($AG55=TIME(17,30,0),コード表!$B$100,IF($AG55=TIME(18,0,0),コード表!$B$101))))))))))))))))))))))))))))))))))</f>
        <v/>
      </c>
      <c r="BM55" s="407" t="str">
        <f t="shared" ref="BM55" si="190">IF(SUMIFS($BA$13:$BA$74,$AT$13:$AT$74,BF55)&gt;0,"〇","")</f>
        <v/>
      </c>
      <c r="BN55" s="407" t="str">
        <f>IF(BM55="","",IF($AG55=TIME(2,0,0),コード表!$B$102,IF($AG55=TIME(2,30,0),コード表!$B$103,IF($AG55=TIME(3,0,0),コード表!$B$104,IF($AG55=TIME(3,30,0),コード表!$B$105,IF($AG55=TIME(4,0,0),コード表!$B$106,IF($AG55=TIME(4,30,0),コード表!$B$107,IF($AG55=TIME(5,0,0),コード表!$B$108,IF($AG55=TIME(5,30,0),コード表!$B$109,IF($AG55=TIME(6,0,0),コード表!$B$110,IF($AG55=TIME(6,30,0),コード表!$B$111,IF($AG55=TIME(7,0,0),コード表!$B$112,IF($AG55=TIME(7,30,0),コード表!$B$113,IF($AG55=TIME(8,0,0),コード表!$B$114,IF($AG55=TIME(8,30,0),コード表!$B$115,IF($AG55=TIME(9,0,0),コード表!$B$116,IF($AG55=TIME(9,30,0),コード表!$B$117,IF($AG55=TIME(10,0,0),コード表!$B$118,IF($AG55=TIME(10,30,0),コード表!$B$119,IF($AG55=TIME(11,0,0),コード表!$B$120,IF($AG55=TIME(11,30,0),コード表!$B$121,IF($AG55=TIME(12,0,0),コード表!$B$122,IF($AG55=TIME(12,30,0),コード表!$B$123,IF($AG55=TIME(13,0,0),コード表!$B$124,IF($AG55=TIME(13,30,0),コード表!$B$125,IF($AG55=TIME(14,0,0),コード表!$B$126,IF($AG55=TIME(14,30,0),コード表!$B$127,IF($AG55=TIME(15,0,0),コード表!$B$128,IF($AG55=TIME(15,30,0),コード表!$B$129,IF($AG55=TIME(16,0,0),コード表!$B$130,IF($AG55=TIME(16,30,0),コード表!$B$131,IF($AG55=TIME(17,0,0),コード表!$B$132,IF($AG55=TIME(17,30,0),コード表!$B$133,IF($AG55=TIME(18,0,0),コード表!$B$134))))))))))))))))))))))))))))))))))</f>
        <v/>
      </c>
      <c r="BO55" s="408" t="str">
        <f t="shared" ref="BO55" si="191">IF(SUMIF($AT$13:$AT$74,BF55,$BB$13:$BB$74)=0,"",SUMIF($AT$13:$AT$74,BF55,$BB$13:$BB$74))</f>
        <v/>
      </c>
      <c r="BP55" s="409" t="str">
        <f t="shared" ref="BP55" si="192">IF(AND(BH55="",BJ55="",BL55="",BN55="",BO55=""),"",MAX(BH55+BJ55,BH55+BL55,BH55+BN55))</f>
        <v/>
      </c>
      <c r="BQ55" s="409" t="str">
        <f t="shared" ref="BQ55" si="193">IF(AND(BH55="",BJ55="",BL55="",BN55=""),"",IF(AND(BJ55="",BL55="",BN55=""),"加算無",IF(MAX(BH55+BJ55+BO55,BH55+BL55+BO55,BH55+BN55+BO55)=BH55+BJ55+BO55,"重度",IF(MAX(BH55+BJ55+BO55,BH55+BL55+BO55,BH55+BN55+BO55)=BH55+BL55+BO55,"外",IF(MAX(BH55+BJ55+BO55,BH55+BL55+BO55,BH55+BN55+BO55)=BH55+BN55+BO55,"内")))))</f>
        <v/>
      </c>
    </row>
    <row r="56" spans="1:69" s="5" customFormat="1" ht="17.649999999999999" customHeight="1" thickTop="1" thickBot="1">
      <c r="A56" s="12"/>
      <c r="B56" s="23"/>
      <c r="C56" s="288"/>
      <c r="D56" s="289"/>
      <c r="E56" s="292"/>
      <c r="F56" s="293"/>
      <c r="G56" s="296"/>
      <c r="H56" s="297"/>
      <c r="I56" s="299"/>
      <c r="J56" s="301"/>
      <c r="K56" s="297"/>
      <c r="L56" s="301"/>
      <c r="M56" s="297"/>
      <c r="N56" s="299"/>
      <c r="O56" s="417"/>
      <c r="P56" s="418"/>
      <c r="Q56" s="394"/>
      <c r="R56" s="395"/>
      <c r="S56" s="378"/>
      <c r="T56" s="379"/>
      <c r="U56" s="382"/>
      <c r="V56" s="383"/>
      <c r="W56" s="382"/>
      <c r="X56" s="383"/>
      <c r="Y56" s="382"/>
      <c r="Z56" s="398"/>
      <c r="AA56" s="402"/>
      <c r="AB56" s="403"/>
      <c r="AC56" s="404"/>
      <c r="AD56" s="127"/>
      <c r="AE56" s="430"/>
      <c r="AF56" s="432"/>
      <c r="AG56" s="387"/>
      <c r="AH56" s="388"/>
      <c r="AI56" s="388"/>
      <c r="AJ56" s="389"/>
      <c r="AK56" s="374"/>
      <c r="AL56" s="374"/>
      <c r="AM56" s="374"/>
      <c r="AN56" s="374"/>
      <c r="AO56" s="375"/>
      <c r="AP56" s="128"/>
      <c r="AQ56" s="129"/>
      <c r="AR56" s="128"/>
      <c r="AT56" s="390"/>
      <c r="AU56" s="391"/>
      <c r="AV56" s="391"/>
      <c r="AW56" s="421"/>
      <c r="AX56" s="420"/>
      <c r="AY56" s="420"/>
      <c r="AZ56" s="420"/>
      <c r="BA56" s="407"/>
      <c r="BB56" s="408"/>
      <c r="BF56" s="410"/>
      <c r="BG56" s="411"/>
      <c r="BH56" s="419"/>
      <c r="BI56" s="420"/>
      <c r="BJ56" s="420"/>
      <c r="BK56" s="420"/>
      <c r="BL56" s="420"/>
      <c r="BM56" s="407"/>
      <c r="BN56" s="407"/>
      <c r="BO56" s="408"/>
      <c r="BP56" s="409"/>
      <c r="BQ56" s="409"/>
    </row>
    <row r="57" spans="1:69" s="5" customFormat="1" ht="17.649999999999999" customHeight="1" thickTop="1" thickBot="1">
      <c r="A57" s="12"/>
      <c r="B57" s="23"/>
      <c r="C57" s="288"/>
      <c r="D57" s="289"/>
      <c r="E57" s="290" t="str">
        <f>IF(C57="","",TEXT(AT57,"aaa"))</f>
        <v/>
      </c>
      <c r="F57" s="291"/>
      <c r="G57" s="445"/>
      <c r="H57" s="414"/>
      <c r="I57" s="412" t="s">
        <v>122</v>
      </c>
      <c r="J57" s="413"/>
      <c r="K57" s="414"/>
      <c r="L57" s="413"/>
      <c r="M57" s="414"/>
      <c r="N57" s="412" t="s">
        <v>122</v>
      </c>
      <c r="O57" s="415"/>
      <c r="P57" s="416"/>
      <c r="Q57" s="392" t="str">
        <f>IF(G57="","",IF(AW57&lt;TIME(2,0,0),TIME(2,0,0),IF(MINUTE(AW57)&lt;30,TIME(HOUR(AW57),30,0),TIME(HOUR(AW57)+1,0,0))))</f>
        <v/>
      </c>
      <c r="R57" s="393"/>
      <c r="S57" s="376"/>
      <c r="T57" s="377"/>
      <c r="U57" s="380"/>
      <c r="V57" s="381"/>
      <c r="W57" s="380"/>
      <c r="X57" s="381"/>
      <c r="Y57" s="396"/>
      <c r="Z57" s="397"/>
      <c r="AA57" s="399"/>
      <c r="AB57" s="400"/>
      <c r="AC57" s="401"/>
      <c r="AD57" s="127"/>
      <c r="AE57" s="429">
        <v>23</v>
      </c>
      <c r="AF57" s="431" t="str">
        <f t="shared" ca="1" si="12"/>
        <v>水</v>
      </c>
      <c r="AG57" s="384" t="str">
        <f t="shared" ref="AG57" si="194">IF(BG57=0,"",IF(BG57&lt;TIME(2,0,0),TIME(2,0,0),IF(MINUTE(BG57)&lt;30,TIME(HOUR(BG57),30,0),TIME(HOUR(BG57)+1,0,0))))</f>
        <v/>
      </c>
      <c r="AH57" s="385"/>
      <c r="AI57" s="385"/>
      <c r="AJ57" s="386"/>
      <c r="AK57" s="372" t="str">
        <f t="shared" ref="AK57" si="195">IF(AND(BH57="",BJ57="",BL57="",BN57="",BO57=""),"",MAX(BH57+BJ57+BO57,BH57+BL57+BO57,BH57+BN57+BO57))</f>
        <v/>
      </c>
      <c r="AL57" s="372"/>
      <c r="AM57" s="372"/>
      <c r="AN57" s="372"/>
      <c r="AO57" s="373"/>
      <c r="AP57" s="128"/>
      <c r="AQ57" s="129"/>
      <c r="AR57" s="128"/>
      <c r="AT57" s="390" t="e">
        <f>DATE(請求書!$K$29,請求書!$Q$29,'実績記録 （２枚用）'!C57)</f>
        <v>#NUM!</v>
      </c>
      <c r="AU57" s="391">
        <f>TIME(G57,J57,0)</f>
        <v>0</v>
      </c>
      <c r="AV57" s="391">
        <f>TIME(L57,O57,0)</f>
        <v>0</v>
      </c>
      <c r="AW57" s="421">
        <f t="shared" ref="AW57" si="196">AV57-AU57</f>
        <v>0</v>
      </c>
      <c r="AX57" s="420" t="str">
        <f>IF($Q57=TIME(2,0,0),コード表!$B$3,IF($Q57=TIME(2,30,0),コード表!$B$4,IF($Q57=TIME(3,0,0),コード表!$B$5,IF($Q57=TIME(3,30,0),コード表!$B$6,IF($Q57=TIME(4,0,0),コード表!$B$7,IF($Q57=TIME(4,30,0),コード表!$B$8,IF($Q57=TIME(5,0,0),コード表!$B$9,IF($Q57=TIME(5,30,0),コード表!$B$10,IF($Q57=TIME(6,0,0),コード表!$B$11,IF($Q57=TIME(6,30,0),コード表!$B$12,IF($Q57=TIME(7,0,0),コード表!$B$13,IF($Q57=TIME(7,30,0),コード表!$B$14,IF($Q57=TIME(8,0,0),コード表!$B$15,IF($Q57=TIME(8,30,0),コード表!$B$16,IF($Q57=TIME(9,0,0),コード表!$B$17,IF($Q57=TIME(9,30,0),コード表!$B$18,IF($Q57=TIME(10,0,0),コード表!$B$19,IF($Q57=TIME(10,30,0),コード表!$B$20,IF($Q57=TIME(11,0,0),コード表!$B$21,IF($Q57=TIME(11,30,0),コード表!$B$22,IF($Q57=TIME(12,0,0),コード表!$B$23,IF($Q57=TIME(12,30,0),コード表!$B$24,IF($Q57=TIME(13,0,0),コード表!$B$25,IF($Q57=TIME(13,30,0),コード表!$B$26,IF($Q57=TIME(14,0,0),コード表!$B$27,IF($Q57=TIME(14,30,0),コード表!$B$28,IF($Q57=TIME(15,0,0),コード表!$B$29,IF($Q57=TIME(15,30,0),コード表!$B$30,IF($Q57=TIME(16,0,0),コード表!$B$31,IF($Q57=TIME(16,30,0),コード表!$B$32,IF($Q57=TIME(17,0,0),コード表!$B$33,IF($Q57=TIME(17,30,0),コード表!$B$34,IF($Q57=TIME(18,0,0),コード表!$B$35,"")))))))))))))))))))))))))))))))))</f>
        <v/>
      </c>
      <c r="AY57" s="420" t="str">
        <f>IF(S57="","",IF($Q57=TIME(2,0,0),コード表!$B$36,IF($Q57=TIME(2,30,0),コード表!$B$37,IF($Q57=TIME(3,0,0),コード表!$B$38,IF($Q57=TIME(3,30,0),コード表!$B$39,IF($Q57=TIME(4,0,0),コード表!$B$40,IF($Q57=TIME(4,30,0),コード表!$B$41,IF($Q57=TIME(5,0,0),コード表!$B$42,IF($Q57=TIME(5,30,0),コード表!$B$43,IF($Q57=TIME(6,0,0),コード表!$B$44,IF($Q57=TIME(6,30,0),コード表!$B$45,IF($Q57=TIME(7,0,0),コード表!$B$46,IF($Q57=TIME(7,30,0),コード表!$B$47,IF($Q57=TIME(8,0,0),コード表!$B$48,IF($Q57=TIME(8,30,0),コード表!$B$49,IF($Q57=TIME(9,0,0),コード表!$B$50,IF($Q57=TIME(9,30,0),コード表!$B$51,IF($Q57=TIME(10,0,0),コード表!$B$52,IF($Q57=TIME(10,30,0),コード表!$B$53,IF($Q57=TIME(11,0,0),コード表!$B$54,IF($Q57=TIME(11,30,0),コード表!$B$55,IF($Q57=TIME(12,0,0),コード表!$B$56,IF($Q57=TIME(12,30,0),コード表!$B$57,IF($Q57=TIME(13,0,0),コード表!$B$58,IF($Q57=TIME(13,30,0),コード表!$B$59,IF($Q57=TIME(14,0,0),コード表!$B$60,IF($Q57=TIME(14,30,0),コード表!$B$61,IF($Q57=TIME(15,0,0),コード表!$B$62,IF($Q57=TIME(15,30,0),コード表!$B$63,IF($Q57=TIME(16,0,0),コード表!$B$64,IF($Q57=TIME(16,30,0),コード表!$B$65,IF($Q57=TIME(17,0,0),コード表!$B$66,IF($Q57=TIME(17,30,0),コード表!$B$67,IF($Q57=TIME(18,0,0),コード表!$B$68))))))))))))))))))))))))))))))))))</f>
        <v/>
      </c>
      <c r="AZ57" s="420" t="str">
        <f>IF(U57="","",IF($Q57=TIME(2,0,0),コード表!$B$69,IF($Q57=TIME(2,30,0),コード表!$B$70,IF($Q57=TIME(3,0,0),コード表!$B$71,IF($Q57=TIME(3,30,0),コード表!$B$72,IF($Q57=TIME(4,0,0),コード表!$B$73,IF($Q57=TIME(4,30,0),コード表!$B$74,IF($Q57=TIME(5,0,0),コード表!$B$75,IF($Q57=TIME(5,30,0),コード表!$B$76,IF($Q57=TIME(6,0,0),コード表!$B$77,IF($Q57=TIME(6,30,0),コード表!$B$78,IF($Q57=TIME(7,0,0),コード表!$B$79,IF($Q57=TIME(7,30,0),コード表!$B$80,IF($Q57=TIME(8,0,0),コード表!$B$81,IF($Q57=TIME(8,30,0),コード表!$B$82,IF($Q57=TIME(9,0,0),コード表!$B$83,IF($Q57=TIME(9,30,0),コード表!$B$84,IF($Q57=TIME(10,0,0),コード表!$B$85,IF($Q57=TIME(10,30,0),コード表!$B$86,IF($Q57=TIME(11,0,0),コード表!$B$87,IF($Q57=TIME(11,30,0),コード表!$B$88,IF($Q57=TIME(12,0,0),コード表!$B$89,IF($Q57=TIME(12,30,0),コード表!$B$90,IF($Q57=TIME(13,0,0),コード表!$B$91,IF($Q57=TIME(13,30,0),コード表!$B$92,IF($Q57=TIME(14,0,0),コード表!$B$93,IF($Q57=TIME(14,30,0),コード表!$B$94,IF($Q57=TIME(15,0,0),コード表!$B$95,IF($Q57=TIME(15,30,0),コード表!$B$96,IF($Q57=TIME(16,0,0),コード表!$B$97,IF($Q57=TIME(16,30,0),コード表!$B$98,IF($Q57=TIME(17,0,0),コード表!$B$99,IF($Q57=TIME(17,30,0),コード表!$B$100,IF($Q57=TIME(18,0,0),コード表!$B$101))))))))))))))))))))))))))))))))))</f>
        <v/>
      </c>
      <c r="BA57" s="407" t="str">
        <f>IF(W57="","",IF($Q57=TIME(2,0,0),コード表!$B$102,IF($Q57=TIME(2,30,0),コード表!$B$103,IF($Q57=TIME(3,0,0),コード表!$B$104,IF($Q57=TIME(3,30,0),コード表!$B$105,IF($Q57=TIME(4,0,0),コード表!$B$106,IF($Q57=TIME(4,30,0),コード表!$B$107,IF($Q57=TIME(5,0,0),コード表!$B$108,IF($Q57=TIME(5,30,0),コード表!$B$109,IF($Q57=TIME(6,0,0),コード表!$B$110,IF($Q57=TIME(6,30,0),コード表!$B$111,IF($Q57=TIME(7,0,0),コード表!$B$112,IF($Q57=TIME(7,30,0),コード表!$B$113,IF($Q57=TIME(8,0,0),コード表!$B$114,IF($Q57=TIME(8,30,0),コード表!$B$115,IF($Q57=TIME(9,0,0),コード表!$B$116,IF($Q57=TIME(9,30,0),コード表!$B$117,IF($Q57=TIME(10,0,0),コード表!$B$118,IF($Q57=TIME(10,30,0),コード表!$B$119,IF($Q57=TIME(11,0,0),コード表!$B$120,IF($Q57=TIME(11,30,0),コード表!$B$121,IF($Q57=TIME(12,0,0),コード表!$B$122,IF($Q57=TIME(12,30,0),コード表!$B$123,IF($Q57=TIME(13,0,0),コード表!$B$124,IF($Q57=TIME(13,30,0),コード表!$B$125,IF($Q57=TIME(14,0,0),コード表!$B$126,IF($Q57=TIME(14,30,0),コード表!$B$127,IF($Q57=TIME(15,0,0),コード表!$B$128,IF($Q57=TIME(15,30,0),コード表!$B$129,IF($Q57=TIME(16,0,0),コード表!$B$130,IF($Q57=TIME(16,30,0),コード表!$B$131,IF($Q57=TIME(17,0,0),コード表!$B$132,IF($Q57=TIME(17,30,0),コード表!$B$133,IF($Q57=TIME(18,0,0),コード表!$B$134))))))))))))))))))))))))))))))))))</f>
        <v/>
      </c>
      <c r="BB57" s="408" t="str">
        <f>IF(Y57="","",Y57*コード表!$B$135)</f>
        <v/>
      </c>
      <c r="BF57" s="410">
        <f>DATE(請求書!$K$29,請求書!$Q$29,'実績記録 （２枚用）'!AE57)</f>
        <v>45861</v>
      </c>
      <c r="BG57" s="411">
        <f t="shared" si="169"/>
        <v>0</v>
      </c>
      <c r="BH57" s="419" t="str">
        <f>IF($AG57=TIME(2,0,0),コード表!$B$3,IF($AG57=TIME(2,30,0),コード表!$B$4,IF($AG57=TIME(3,0,0),コード表!$B$5,IF($AG57=TIME(3,30,0),コード表!$B$6,IF($AG57=TIME(4,0,0),コード表!$B$7,IF($AG57=TIME(4,30,0),コード表!$B$8,IF($AG57=TIME(5,0,0),コード表!$B$9,IF($AG57=TIME(5,30,0),コード表!$B$10,IF($AG57=TIME(6,0,0),コード表!$B$11,IF($AG57=TIME(6,30,0),コード表!$B$12,IF($AG57=TIME(7,0,0),コード表!$B$13,IF($AG57=TIME(7,30,0),コード表!$B$14,IF($AG57=TIME(8,0,0),コード表!$B$15,IF($AG57=TIME(8,30,0),コード表!$B$16,IF($AG57=TIME(9,0,0),コード表!$B$17,IF($AG57=TIME(9,30,0),コード表!$B$18,IF($AG57=TIME(10,0,0),コード表!$B$19,IF($AG57=TIME(10,30,0),コード表!$B$20,IF($AG57=TIME(11,0,0),コード表!$B$21,IF($AG57=TIME(11,30,0),コード表!$B$22,IF($AG57=TIME(12,0,0),コード表!$B$23,IF($AG57=TIME(12,30,0),コード表!$B$24,IF($AG57=TIME(13,0,0),コード表!$B$25,IF($AG57=TIME(13,30,0),コード表!$B$26,IF($AG57=TIME(14,0,0),コード表!$B$27,IF($AG57=TIME(14,30,0),コード表!$B$28,IF($AG57=TIME(15,0,0),コード表!$B$29,IF($AG57=TIME(15,30,0),コード表!$B$30,IF($AG57=TIME(16,0,0),コード表!$B$31,IF($AG57=TIME(16,30,0),コード表!$B$32,IF($AG57=TIME(17,0,0),コード表!$B$33,IF($AG57=TIME(17,30,0),コード表!$B$34,IF($AG57=TIME(18,0,0),コード表!$B$35,"")))))))))))))))))))))))))))))))))</f>
        <v/>
      </c>
      <c r="BI57" s="420" t="str">
        <f t="shared" si="65"/>
        <v/>
      </c>
      <c r="BJ57" s="420" t="str">
        <f>IF(BI57="","",IF($AG57=TIME(2,0,0),コード表!$B$36,IF($AG57=TIME(2,30,0),コード表!$B$37,IF($AG57=TIME(3,0,0),コード表!$B$38,IF($AG57=TIME(3,30,0),コード表!$B$39,IF($AG57=TIME(4,0,0),コード表!$B$40,IF($AG57=TIME(4,30,0),コード表!$B$41,IF($AG57=TIME(5,0,0),コード表!$B$42,IF($AG57=TIME(5,30,0),コード表!$B$43,IF($AG57=TIME(6,0,0),コード表!$B$44,IF($AG57=TIME(6,30,0),コード表!$B$45,IF($AG57=TIME(7,0,0),コード表!$B$46,IF($AG57=TIME(7,30,0),コード表!$B$47,IF($AG57=TIME(8,0,0),コード表!$B$48,IF($AG57=TIME(8,30,0),コード表!$B$49,IF($AG57=TIME(9,0,0),コード表!$B$50,IF($AG57=TIME(9,30,0),コード表!$B$51,IF($AG57=TIME(10,0,0),コード表!$B$52,IF($AG57=TIME(10,30,0),コード表!$B$53,IF($AG57=TIME(11,0,0),コード表!$B$54,IF($AG57=TIME(11,30,0),コード表!$B$55,IF($AG57=TIME(12,0,0),コード表!$B$56,IF($AG57=TIME(12,30,0),コード表!$B$57,IF($AG57=TIME(13,0,0),コード表!$B$58,IF($AG57=TIME(13,30,0),コード表!$B$59,IF($AG57=TIME(14,0,0),コード表!$B$60,IF($AG57=TIME(14,30,0),コード表!$B$61,IF($AG57=TIME(15,0,0),コード表!$B$62,IF($AG57=TIME(15,30,0),コード表!$B$63,IF($AG57=TIME(16,0,0),コード表!$B$64,IF($AG57=TIME(16,30,0),コード表!$B$65,IF($AG57=TIME(17,0,0),コード表!$B$66,IF($AG57=TIME(17,30,0),コード表!$B$67,IF($AG57=TIME(18,0,0),コード表!$B$68))))))))))))))))))))))))))))))))))</f>
        <v/>
      </c>
      <c r="BK57" s="420" t="str">
        <f t="shared" ref="BK57" si="197">IF(SUMIFS($AZ$13:$AZ$74,$AT$13:$AT$74,BF57)&gt;0,"〇","")</f>
        <v/>
      </c>
      <c r="BL57" s="420" t="str">
        <f>IF(BK57="","",IF($AG57=TIME(2,0,0),コード表!$B$69,IF($AG57=TIME(2,30,0),コード表!$B$70,IF($AG57=TIME(3,0,0),コード表!$B$71,IF($AG57=TIME(3,30,0),コード表!$B$72,IF($AG57=TIME(4,0,0),コード表!$B$73,IF($AG57=TIME(4,30,0),コード表!$B$74,IF($AG57=TIME(5,0,0),コード表!$B$75,IF($AG57=TIME(5,30,0),コード表!$B$76,IF($AG57=TIME(6,0,0),コード表!$B$77,IF($AG57=TIME(6,30,0),コード表!$B$78,IF($AG57=TIME(7,0,0),コード表!$B$79,IF($AG57=TIME(7,30,0),コード表!$B$80,IF($AG57=TIME(8,0,0),コード表!$B$81,IF($AG57=TIME(8,30,0),コード表!$B$82,IF($AG57=TIME(9,0,0),コード表!$B$83,IF($AG57=TIME(9,30,0),コード表!$B$84,IF($AG57=TIME(10,0,0),コード表!$B$85,IF($AG57=TIME(10,30,0),コード表!$B$86,IF($AG57=TIME(11,0,0),コード表!$B$87,IF($AG57=TIME(11,30,0),コード表!$B$88,IF($AG57=TIME(12,0,0),コード表!$B$89,IF($AG57=TIME(12,30,0),コード表!$B$90,IF($AG57=TIME(13,0,0),コード表!$B$91,IF($AG57=TIME(13,30,0),コード表!$B$92,IF($AG57=TIME(14,0,0),コード表!$B$93,IF($AG57=TIME(14,30,0),コード表!$B$94,IF($AG57=TIME(15,0,0),コード表!$B$95,IF($AG57=TIME(15,30,0),コード表!$B$96,IF($AG57=TIME(16,0,0),コード表!$B$97,IF($AG57=TIME(16,30,0),コード表!$B$98,IF($AG57=TIME(17,0,0),コード表!$B$99,IF($AG57=TIME(17,30,0),コード表!$B$100,IF($AG57=TIME(18,0,0),コード表!$B$101))))))))))))))))))))))))))))))))))</f>
        <v/>
      </c>
      <c r="BM57" s="407" t="str">
        <f>IF(SUMIFS($BA$13:$BA$74,$AT$13:$AT$74,BF57)&gt;0,"〇","")</f>
        <v/>
      </c>
      <c r="BN57" s="407" t="str">
        <f>IF(BM57="","",IF($AG57=TIME(2,0,0),コード表!$B$102,IF($AG57=TIME(2,30,0),コード表!$B$103,IF($AG57=TIME(3,0,0),コード表!$B$104,IF($AG57=TIME(3,30,0),コード表!$B$105,IF($AG57=TIME(4,0,0),コード表!$B$106,IF($AG57=TIME(4,30,0),コード表!$B$107,IF($AG57=TIME(5,0,0),コード表!$B$108,IF($AG57=TIME(5,30,0),コード表!$B$109,IF($AG57=TIME(6,0,0),コード表!$B$110,IF($AG57=TIME(6,30,0),コード表!$B$111,IF($AG57=TIME(7,0,0),コード表!$B$112,IF($AG57=TIME(7,30,0),コード表!$B$113,IF($AG57=TIME(8,0,0),コード表!$B$114,IF($AG57=TIME(8,30,0),コード表!$B$115,IF($AG57=TIME(9,0,0),コード表!$B$116,IF($AG57=TIME(9,30,0),コード表!$B$117,IF($AG57=TIME(10,0,0),コード表!$B$118,IF($AG57=TIME(10,30,0),コード表!$B$119,IF($AG57=TIME(11,0,0),コード表!$B$120,IF($AG57=TIME(11,30,0),コード表!$B$121,IF($AG57=TIME(12,0,0),コード表!$B$122,IF($AG57=TIME(12,30,0),コード表!$B$123,IF($AG57=TIME(13,0,0),コード表!$B$124,IF($AG57=TIME(13,30,0),コード表!$B$125,IF($AG57=TIME(14,0,0),コード表!$B$126,IF($AG57=TIME(14,30,0),コード表!$B$127,IF($AG57=TIME(15,0,0),コード表!$B$128,IF($AG57=TIME(15,30,0),コード表!$B$129,IF($AG57=TIME(16,0,0),コード表!$B$130,IF($AG57=TIME(16,30,0),コード表!$B$131,IF($AG57=TIME(17,0,0),コード表!$B$132,IF($AG57=TIME(17,30,0),コード表!$B$133,IF($AG57=TIME(18,0,0),コード表!$B$134))))))))))))))))))))))))))))))))))</f>
        <v/>
      </c>
      <c r="BO57" s="408" t="str">
        <f t="shared" ref="BO57" si="198">IF(SUMIF($AT$13:$AT$74,BF57,$BB$13:$BB$74)=0,"",SUMIF($AT$13:$AT$74,BF57,$BB$13:$BB$74))</f>
        <v/>
      </c>
      <c r="BP57" s="409" t="str">
        <f t="shared" ref="BP57" si="199">IF(AND(BH57="",BJ57="",BL57="",BN57="",BO57=""),"",MAX(BH57+BJ57,BH57+BL57,BH57+BN57))</f>
        <v/>
      </c>
      <c r="BQ57" s="409" t="str">
        <f t="shared" ref="BQ57" si="200">IF(AND(BH57="",BJ57="",BL57="",BN57=""),"",IF(AND(BJ57="",BL57="",BN57=""),"加算無",IF(MAX(BH57+BJ57+BO57,BH57+BL57+BO57,BH57+BN57+BO57)=BH57+BJ57+BO57,"重度",IF(MAX(BH57+BJ57+BO57,BH57+BL57+BO57,BH57+BN57+BO57)=BH57+BL57+BO57,"外",IF(MAX(BH57+BJ57+BO57,BH57+BL57+BO57,BH57+BN57+BO57)=BH57+BN57+BO57,"内")))))</f>
        <v/>
      </c>
    </row>
    <row r="58" spans="1:69" s="5" customFormat="1" ht="17.649999999999999" customHeight="1" thickTop="1" thickBot="1">
      <c r="A58" s="12"/>
      <c r="B58" s="23"/>
      <c r="C58" s="288"/>
      <c r="D58" s="289"/>
      <c r="E58" s="292"/>
      <c r="F58" s="293"/>
      <c r="G58" s="296"/>
      <c r="H58" s="297"/>
      <c r="I58" s="299"/>
      <c r="J58" s="301"/>
      <c r="K58" s="297"/>
      <c r="L58" s="301"/>
      <c r="M58" s="297"/>
      <c r="N58" s="299"/>
      <c r="O58" s="417"/>
      <c r="P58" s="418"/>
      <c r="Q58" s="394"/>
      <c r="R58" s="395"/>
      <c r="S58" s="378"/>
      <c r="T58" s="379"/>
      <c r="U58" s="382"/>
      <c r="V58" s="383"/>
      <c r="W58" s="382"/>
      <c r="X58" s="383"/>
      <c r="Y58" s="382"/>
      <c r="Z58" s="398"/>
      <c r="AA58" s="402"/>
      <c r="AB58" s="403"/>
      <c r="AC58" s="404"/>
      <c r="AD58" s="127"/>
      <c r="AE58" s="430"/>
      <c r="AF58" s="432"/>
      <c r="AG58" s="387"/>
      <c r="AH58" s="388"/>
      <c r="AI58" s="388"/>
      <c r="AJ58" s="389"/>
      <c r="AK58" s="374"/>
      <c r="AL58" s="374"/>
      <c r="AM58" s="374"/>
      <c r="AN58" s="374"/>
      <c r="AO58" s="375"/>
      <c r="AP58" s="128"/>
      <c r="AQ58" s="129"/>
      <c r="AR58" s="128"/>
      <c r="AT58" s="390"/>
      <c r="AU58" s="391"/>
      <c r="AV58" s="391"/>
      <c r="AW58" s="421"/>
      <c r="AX58" s="420"/>
      <c r="AY58" s="420"/>
      <c r="AZ58" s="420"/>
      <c r="BA58" s="407"/>
      <c r="BB58" s="408"/>
      <c r="BF58" s="410"/>
      <c r="BG58" s="411"/>
      <c r="BH58" s="419"/>
      <c r="BI58" s="420"/>
      <c r="BJ58" s="420"/>
      <c r="BK58" s="420"/>
      <c r="BL58" s="420"/>
      <c r="BM58" s="407"/>
      <c r="BN58" s="407"/>
      <c r="BO58" s="408"/>
      <c r="BP58" s="409"/>
      <c r="BQ58" s="409"/>
    </row>
    <row r="59" spans="1:69" s="5" customFormat="1" ht="17.649999999999999" customHeight="1" thickTop="1" thickBot="1">
      <c r="A59" s="12"/>
      <c r="B59" s="23"/>
      <c r="C59" s="288"/>
      <c r="D59" s="289"/>
      <c r="E59" s="290" t="str">
        <f>IF(C59="","",TEXT(AT59,"aaa"))</f>
        <v/>
      </c>
      <c r="F59" s="291"/>
      <c r="G59" s="445"/>
      <c r="H59" s="414"/>
      <c r="I59" s="412" t="s">
        <v>122</v>
      </c>
      <c r="J59" s="413"/>
      <c r="K59" s="414"/>
      <c r="L59" s="413"/>
      <c r="M59" s="414"/>
      <c r="N59" s="412" t="s">
        <v>122</v>
      </c>
      <c r="O59" s="415"/>
      <c r="P59" s="416"/>
      <c r="Q59" s="392" t="str">
        <f>IF(G59="","",IF(AW59&lt;TIME(2,0,0),TIME(2,0,0),IF(MINUTE(AW59)&lt;30,TIME(HOUR(AW59),30,0),TIME(HOUR(AW59)+1,0,0))))</f>
        <v/>
      </c>
      <c r="R59" s="393"/>
      <c r="S59" s="376"/>
      <c r="T59" s="377"/>
      <c r="U59" s="380"/>
      <c r="V59" s="381"/>
      <c r="W59" s="380"/>
      <c r="X59" s="381"/>
      <c r="Y59" s="396"/>
      <c r="Z59" s="397"/>
      <c r="AA59" s="399"/>
      <c r="AB59" s="400"/>
      <c r="AC59" s="401"/>
      <c r="AD59" s="127"/>
      <c r="AE59" s="429">
        <v>24</v>
      </c>
      <c r="AF59" s="431" t="str">
        <f t="shared" ca="1" si="12"/>
        <v>木</v>
      </c>
      <c r="AG59" s="384" t="str">
        <f t="shared" ref="AG59" si="201">IF(BG59=0,"",IF(BG59&lt;TIME(2,0,0),TIME(2,0,0),IF(MINUTE(BG59)&lt;30,TIME(HOUR(BG59),30,0),TIME(HOUR(BG59)+1,0,0))))</f>
        <v/>
      </c>
      <c r="AH59" s="385"/>
      <c r="AI59" s="385"/>
      <c r="AJ59" s="386"/>
      <c r="AK59" s="372" t="str">
        <f t="shared" ref="AK59" si="202">IF(AND(BH59="",BJ59="",BL59="",BN59="",BO59=""),"",MAX(BH59+BJ59+BO59,BH59+BL59+BO59,BH59+BN59+BO59))</f>
        <v/>
      </c>
      <c r="AL59" s="372"/>
      <c r="AM59" s="372"/>
      <c r="AN59" s="372"/>
      <c r="AO59" s="373"/>
      <c r="AP59" s="128"/>
      <c r="AQ59" s="129"/>
      <c r="AR59" s="128"/>
      <c r="AT59" s="390" t="e">
        <f>DATE(請求書!$K$29,請求書!$Q$29,'実績記録 （２枚用）'!C59)</f>
        <v>#NUM!</v>
      </c>
      <c r="AU59" s="391">
        <f>TIME(G59,J59,0)</f>
        <v>0</v>
      </c>
      <c r="AV59" s="391">
        <f>TIME(L59,O59,0)</f>
        <v>0</v>
      </c>
      <c r="AW59" s="421">
        <f t="shared" ref="AW59" si="203">AV59-AU59</f>
        <v>0</v>
      </c>
      <c r="AX59" s="420" t="str">
        <f>IF($Q59=TIME(2,0,0),コード表!$B$3,IF($Q59=TIME(2,30,0),コード表!$B$4,IF($Q59=TIME(3,0,0),コード表!$B$5,IF($Q59=TIME(3,30,0),コード表!$B$6,IF($Q59=TIME(4,0,0),コード表!$B$7,IF($Q59=TIME(4,30,0),コード表!$B$8,IF($Q59=TIME(5,0,0),コード表!$B$9,IF($Q59=TIME(5,30,0),コード表!$B$10,IF($Q59=TIME(6,0,0),コード表!$B$11,IF($Q59=TIME(6,30,0),コード表!$B$12,IF($Q59=TIME(7,0,0),コード表!$B$13,IF($Q59=TIME(7,30,0),コード表!$B$14,IF($Q59=TIME(8,0,0),コード表!$B$15,IF($Q59=TIME(8,30,0),コード表!$B$16,IF($Q59=TIME(9,0,0),コード表!$B$17,IF($Q59=TIME(9,30,0),コード表!$B$18,IF($Q59=TIME(10,0,0),コード表!$B$19,IF($Q59=TIME(10,30,0),コード表!$B$20,IF($Q59=TIME(11,0,0),コード表!$B$21,IF($Q59=TIME(11,30,0),コード表!$B$22,IF($Q59=TIME(12,0,0),コード表!$B$23,IF($Q59=TIME(12,30,0),コード表!$B$24,IF($Q59=TIME(13,0,0),コード表!$B$25,IF($Q59=TIME(13,30,0),コード表!$B$26,IF($Q59=TIME(14,0,0),コード表!$B$27,IF($Q59=TIME(14,30,0),コード表!$B$28,IF($Q59=TIME(15,0,0),コード表!$B$29,IF($Q59=TIME(15,30,0),コード表!$B$30,IF($Q59=TIME(16,0,0),コード表!$B$31,IF($Q59=TIME(16,30,0),コード表!$B$32,IF($Q59=TIME(17,0,0),コード表!$B$33,IF($Q59=TIME(17,30,0),コード表!$B$34,IF($Q59=TIME(18,0,0),コード表!$B$35,"")))))))))))))))))))))))))))))))))</f>
        <v/>
      </c>
      <c r="AY59" s="420" t="str">
        <f>IF(S59="","",IF($Q59=TIME(2,0,0),コード表!$B$36,IF($Q59=TIME(2,30,0),コード表!$B$37,IF($Q59=TIME(3,0,0),コード表!$B$38,IF($Q59=TIME(3,30,0),コード表!$B$39,IF($Q59=TIME(4,0,0),コード表!$B$40,IF($Q59=TIME(4,30,0),コード表!$B$41,IF($Q59=TIME(5,0,0),コード表!$B$42,IF($Q59=TIME(5,30,0),コード表!$B$43,IF($Q59=TIME(6,0,0),コード表!$B$44,IF($Q59=TIME(6,30,0),コード表!$B$45,IF($Q59=TIME(7,0,0),コード表!$B$46,IF($Q59=TIME(7,30,0),コード表!$B$47,IF($Q59=TIME(8,0,0),コード表!$B$48,IF($Q59=TIME(8,30,0),コード表!$B$49,IF($Q59=TIME(9,0,0),コード表!$B$50,IF($Q59=TIME(9,30,0),コード表!$B$51,IF($Q59=TIME(10,0,0),コード表!$B$52,IF($Q59=TIME(10,30,0),コード表!$B$53,IF($Q59=TIME(11,0,0),コード表!$B$54,IF($Q59=TIME(11,30,0),コード表!$B$55,IF($Q59=TIME(12,0,0),コード表!$B$56,IF($Q59=TIME(12,30,0),コード表!$B$57,IF($Q59=TIME(13,0,0),コード表!$B$58,IF($Q59=TIME(13,30,0),コード表!$B$59,IF($Q59=TIME(14,0,0),コード表!$B$60,IF($Q59=TIME(14,30,0),コード表!$B$61,IF($Q59=TIME(15,0,0),コード表!$B$62,IF($Q59=TIME(15,30,0),コード表!$B$63,IF($Q59=TIME(16,0,0),コード表!$B$64,IF($Q59=TIME(16,30,0),コード表!$B$65,IF($Q59=TIME(17,0,0),コード表!$B$66,IF($Q59=TIME(17,30,0),コード表!$B$67,IF($Q59=TIME(18,0,0),コード表!$B$68))))))))))))))))))))))))))))))))))</f>
        <v/>
      </c>
      <c r="AZ59" s="420" t="str">
        <f>IF(U59="","",IF($Q59=TIME(2,0,0),コード表!$B$69,IF($Q59=TIME(2,30,0),コード表!$B$70,IF($Q59=TIME(3,0,0),コード表!$B$71,IF($Q59=TIME(3,30,0),コード表!$B$72,IF($Q59=TIME(4,0,0),コード表!$B$73,IF($Q59=TIME(4,30,0),コード表!$B$74,IF($Q59=TIME(5,0,0),コード表!$B$75,IF($Q59=TIME(5,30,0),コード表!$B$76,IF($Q59=TIME(6,0,0),コード表!$B$77,IF($Q59=TIME(6,30,0),コード表!$B$78,IF($Q59=TIME(7,0,0),コード表!$B$79,IF($Q59=TIME(7,30,0),コード表!$B$80,IF($Q59=TIME(8,0,0),コード表!$B$81,IF($Q59=TIME(8,30,0),コード表!$B$82,IF($Q59=TIME(9,0,0),コード表!$B$83,IF($Q59=TIME(9,30,0),コード表!$B$84,IF($Q59=TIME(10,0,0),コード表!$B$85,IF($Q59=TIME(10,30,0),コード表!$B$86,IF($Q59=TIME(11,0,0),コード表!$B$87,IF($Q59=TIME(11,30,0),コード表!$B$88,IF($Q59=TIME(12,0,0),コード表!$B$89,IF($Q59=TIME(12,30,0),コード表!$B$90,IF($Q59=TIME(13,0,0),コード表!$B$91,IF($Q59=TIME(13,30,0),コード表!$B$92,IF($Q59=TIME(14,0,0),コード表!$B$93,IF($Q59=TIME(14,30,0),コード表!$B$94,IF($Q59=TIME(15,0,0),コード表!$B$95,IF($Q59=TIME(15,30,0),コード表!$B$96,IF($Q59=TIME(16,0,0),コード表!$B$97,IF($Q59=TIME(16,30,0),コード表!$B$98,IF($Q59=TIME(17,0,0),コード表!$B$99,IF($Q59=TIME(17,30,0),コード表!$B$100,IF($Q59=TIME(18,0,0),コード表!$B$101))))))))))))))))))))))))))))))))))</f>
        <v/>
      </c>
      <c r="BA59" s="407" t="str">
        <f>IF(W59="","",IF($Q59=TIME(2,0,0),コード表!$B$102,IF($Q59=TIME(2,30,0),コード表!$B$103,IF($Q59=TIME(3,0,0),コード表!$B$104,IF($Q59=TIME(3,30,0),コード表!$B$105,IF($Q59=TIME(4,0,0),コード表!$B$106,IF($Q59=TIME(4,30,0),コード表!$B$107,IF($Q59=TIME(5,0,0),コード表!$B$108,IF($Q59=TIME(5,30,0),コード表!$B$109,IF($Q59=TIME(6,0,0),コード表!$B$110,IF($Q59=TIME(6,30,0),コード表!$B$111,IF($Q59=TIME(7,0,0),コード表!$B$112,IF($Q59=TIME(7,30,0),コード表!$B$113,IF($Q59=TIME(8,0,0),コード表!$B$114,IF($Q59=TIME(8,30,0),コード表!$B$115,IF($Q59=TIME(9,0,0),コード表!$B$116,IF($Q59=TIME(9,30,0),コード表!$B$117,IF($Q59=TIME(10,0,0),コード表!$B$118,IF($Q59=TIME(10,30,0),コード表!$B$119,IF($Q59=TIME(11,0,0),コード表!$B$120,IF($Q59=TIME(11,30,0),コード表!$B$121,IF($Q59=TIME(12,0,0),コード表!$B$122,IF($Q59=TIME(12,30,0),コード表!$B$123,IF($Q59=TIME(13,0,0),コード表!$B$124,IF($Q59=TIME(13,30,0),コード表!$B$125,IF($Q59=TIME(14,0,0),コード表!$B$126,IF($Q59=TIME(14,30,0),コード表!$B$127,IF($Q59=TIME(15,0,0),コード表!$B$128,IF($Q59=TIME(15,30,0),コード表!$B$129,IF($Q59=TIME(16,0,0),コード表!$B$130,IF($Q59=TIME(16,30,0),コード表!$B$131,IF($Q59=TIME(17,0,0),コード表!$B$132,IF($Q59=TIME(17,30,0),コード表!$B$133,IF($Q59=TIME(18,0,0),コード表!$B$134))))))))))))))))))))))))))))))))))</f>
        <v/>
      </c>
      <c r="BB59" s="408" t="str">
        <f>IF(Y59="","",Y59*コード表!$B$135)</f>
        <v/>
      </c>
      <c r="BF59" s="410">
        <f>DATE(請求書!$K$29,請求書!$Q$29,'実績記録 （２枚用）'!AE59)</f>
        <v>45862</v>
      </c>
      <c r="BG59" s="411">
        <f t="shared" si="178"/>
        <v>0</v>
      </c>
      <c r="BH59" s="419" t="str">
        <f>IF($AG59=TIME(2,0,0),コード表!$B$3,IF($AG59=TIME(2,30,0),コード表!$B$4,IF($AG59=TIME(3,0,0),コード表!$B$5,IF($AG59=TIME(3,30,0),コード表!$B$6,IF($AG59=TIME(4,0,0),コード表!$B$7,IF($AG59=TIME(4,30,0),コード表!$B$8,IF($AG59=TIME(5,0,0),コード表!$B$9,IF($AG59=TIME(5,30,0),コード表!$B$10,IF($AG59=TIME(6,0,0),コード表!$B$11,IF($AG59=TIME(6,30,0),コード表!$B$12,IF($AG59=TIME(7,0,0),コード表!$B$13,IF($AG59=TIME(7,30,0),コード表!$B$14,IF($AG59=TIME(8,0,0),コード表!$B$15,IF($AG59=TIME(8,30,0),コード表!$B$16,IF($AG59=TIME(9,0,0),コード表!$B$17,IF($AG59=TIME(9,30,0),コード表!$B$18,IF($AG59=TIME(10,0,0),コード表!$B$19,IF($AG59=TIME(10,30,0),コード表!$B$20,IF($AG59=TIME(11,0,0),コード表!$B$21,IF($AG59=TIME(11,30,0),コード表!$B$22,IF($AG59=TIME(12,0,0),コード表!$B$23,IF($AG59=TIME(12,30,0),コード表!$B$24,IF($AG59=TIME(13,0,0),コード表!$B$25,IF($AG59=TIME(13,30,0),コード表!$B$26,IF($AG59=TIME(14,0,0),コード表!$B$27,IF($AG59=TIME(14,30,0),コード表!$B$28,IF($AG59=TIME(15,0,0),コード表!$B$29,IF($AG59=TIME(15,30,0),コード表!$B$30,IF($AG59=TIME(16,0,0),コード表!$B$31,IF($AG59=TIME(16,30,0),コード表!$B$32,IF($AG59=TIME(17,0,0),コード表!$B$33,IF($AG59=TIME(17,30,0),コード表!$B$34,IF($AG59=TIME(18,0,0),コード表!$B$35,"")))))))))))))))))))))))))))))))))</f>
        <v/>
      </c>
      <c r="BI59" s="420" t="str">
        <f t="shared" si="74"/>
        <v/>
      </c>
      <c r="BJ59" s="420" t="str">
        <f>IF(BI59="","",IF($AG59=TIME(2,0,0),コード表!$B$36,IF($AG59=TIME(2,30,0),コード表!$B$37,IF($AG59=TIME(3,0,0),コード表!$B$38,IF($AG59=TIME(3,30,0),コード表!$B$39,IF($AG59=TIME(4,0,0),コード表!$B$40,IF($AG59=TIME(4,30,0),コード表!$B$41,IF($AG59=TIME(5,0,0),コード表!$B$42,IF($AG59=TIME(5,30,0),コード表!$B$43,IF($AG59=TIME(6,0,0),コード表!$B$44,IF($AG59=TIME(6,30,0),コード表!$B$45,IF($AG59=TIME(7,0,0),コード表!$B$46,IF($AG59=TIME(7,30,0),コード表!$B$47,IF($AG59=TIME(8,0,0),コード表!$B$48,IF($AG59=TIME(8,30,0),コード表!$B$49,IF($AG59=TIME(9,0,0),コード表!$B$50,IF($AG59=TIME(9,30,0),コード表!$B$51,IF($AG59=TIME(10,0,0),コード表!$B$52,IF($AG59=TIME(10,30,0),コード表!$B$53,IF($AG59=TIME(11,0,0),コード表!$B$54,IF($AG59=TIME(11,30,0),コード表!$B$55,IF($AG59=TIME(12,0,0),コード表!$B$56,IF($AG59=TIME(12,30,0),コード表!$B$57,IF($AG59=TIME(13,0,0),コード表!$B$58,IF($AG59=TIME(13,30,0),コード表!$B$59,IF($AG59=TIME(14,0,0),コード表!$B$60,IF($AG59=TIME(14,30,0),コード表!$B$61,IF($AG59=TIME(15,0,0),コード表!$B$62,IF($AG59=TIME(15,30,0),コード表!$B$63,IF($AG59=TIME(16,0,0),コード表!$B$64,IF($AG59=TIME(16,30,0),コード表!$B$65,IF($AG59=TIME(17,0,0),コード表!$B$66,IF($AG59=TIME(17,30,0),コード表!$B$67,IF($AG59=TIME(18,0,0),コード表!$B$68))))))))))))))))))))))))))))))))))</f>
        <v/>
      </c>
      <c r="BK59" s="420" t="str">
        <f t="shared" ref="BK59" si="204">IF(SUMIFS($AZ$13:$AZ$74,$AT$13:$AT$74,BF59)&gt;0,"〇","")</f>
        <v/>
      </c>
      <c r="BL59" s="420" t="str">
        <f>IF(BK59="","",IF($AG59=TIME(2,0,0),コード表!$B$69,IF($AG59=TIME(2,30,0),コード表!$B$70,IF($AG59=TIME(3,0,0),コード表!$B$71,IF($AG59=TIME(3,30,0),コード表!$B$72,IF($AG59=TIME(4,0,0),コード表!$B$73,IF($AG59=TIME(4,30,0),コード表!$B$74,IF($AG59=TIME(5,0,0),コード表!$B$75,IF($AG59=TIME(5,30,0),コード表!$B$76,IF($AG59=TIME(6,0,0),コード表!$B$77,IF($AG59=TIME(6,30,0),コード表!$B$78,IF($AG59=TIME(7,0,0),コード表!$B$79,IF($AG59=TIME(7,30,0),コード表!$B$80,IF($AG59=TIME(8,0,0),コード表!$B$81,IF($AG59=TIME(8,30,0),コード表!$B$82,IF($AG59=TIME(9,0,0),コード表!$B$83,IF($AG59=TIME(9,30,0),コード表!$B$84,IF($AG59=TIME(10,0,0),コード表!$B$85,IF($AG59=TIME(10,30,0),コード表!$B$86,IF($AG59=TIME(11,0,0),コード表!$B$87,IF($AG59=TIME(11,30,0),コード表!$B$88,IF($AG59=TIME(12,0,0),コード表!$B$89,IF($AG59=TIME(12,30,0),コード表!$B$90,IF($AG59=TIME(13,0,0),コード表!$B$91,IF($AG59=TIME(13,30,0),コード表!$B$92,IF($AG59=TIME(14,0,0),コード表!$B$93,IF($AG59=TIME(14,30,0),コード表!$B$94,IF($AG59=TIME(15,0,0),コード表!$B$95,IF($AG59=TIME(15,30,0),コード表!$B$96,IF($AG59=TIME(16,0,0),コード表!$B$97,IF($AG59=TIME(16,30,0),コード表!$B$98,IF($AG59=TIME(17,0,0),コード表!$B$99,IF($AG59=TIME(17,30,0),コード表!$B$100,IF($AG59=TIME(18,0,0),コード表!$B$101))))))))))))))))))))))))))))))))))</f>
        <v/>
      </c>
      <c r="BM59" s="407" t="str">
        <f>IF(SUMIFS($BA$13:$BA$74,$AT$13:$AT$74,BF59)&gt;0,"〇","")</f>
        <v/>
      </c>
      <c r="BN59" s="407" t="str">
        <f>IF(BM59="","",IF($AG59=TIME(2,0,0),コード表!$B$102,IF($AG59=TIME(2,30,0),コード表!$B$103,IF($AG59=TIME(3,0,0),コード表!$B$104,IF($AG59=TIME(3,30,0),コード表!$B$105,IF($AG59=TIME(4,0,0),コード表!$B$106,IF($AG59=TIME(4,30,0),コード表!$B$107,IF($AG59=TIME(5,0,0),コード表!$B$108,IF($AG59=TIME(5,30,0),コード表!$B$109,IF($AG59=TIME(6,0,0),コード表!$B$110,IF($AG59=TIME(6,30,0),コード表!$B$111,IF($AG59=TIME(7,0,0),コード表!$B$112,IF($AG59=TIME(7,30,0),コード表!$B$113,IF($AG59=TIME(8,0,0),コード表!$B$114,IF($AG59=TIME(8,30,0),コード表!$B$115,IF($AG59=TIME(9,0,0),コード表!$B$116,IF($AG59=TIME(9,30,0),コード表!$B$117,IF($AG59=TIME(10,0,0),コード表!$B$118,IF($AG59=TIME(10,30,0),コード表!$B$119,IF($AG59=TIME(11,0,0),コード表!$B$120,IF($AG59=TIME(11,30,0),コード表!$B$121,IF($AG59=TIME(12,0,0),コード表!$B$122,IF($AG59=TIME(12,30,0),コード表!$B$123,IF($AG59=TIME(13,0,0),コード表!$B$124,IF($AG59=TIME(13,30,0),コード表!$B$125,IF($AG59=TIME(14,0,0),コード表!$B$126,IF($AG59=TIME(14,30,0),コード表!$B$127,IF($AG59=TIME(15,0,0),コード表!$B$128,IF($AG59=TIME(15,30,0),コード表!$B$129,IF($AG59=TIME(16,0,0),コード表!$B$130,IF($AG59=TIME(16,30,0),コード表!$B$131,IF($AG59=TIME(17,0,0),コード表!$B$132,IF($AG59=TIME(17,30,0),コード表!$B$133,IF($AG59=TIME(18,0,0),コード表!$B$134))))))))))))))))))))))))))))))))))</f>
        <v/>
      </c>
      <c r="BO59" s="408" t="str">
        <f t="shared" ref="BO59" si="205">IF(SUMIF($AT$13:$AT$74,BF59,$BB$13:$BB$74)=0,"",SUMIF($AT$13:$AT$74,BF59,$BB$13:$BB$74))</f>
        <v/>
      </c>
      <c r="BP59" s="409" t="str">
        <f t="shared" ref="BP59" si="206">IF(AND(BH59="",BJ59="",BL59="",BN59="",BO59=""),"",MAX(BH59+BJ59,BH59+BL59,BH59+BN59))</f>
        <v/>
      </c>
      <c r="BQ59" s="409" t="str">
        <f t="shared" ref="BQ59" si="207">IF(AND(BH59="",BJ59="",BL59="",BN59=""),"",IF(AND(BJ59="",BL59="",BN59=""),"加算無",IF(MAX(BH59+BJ59+BO59,BH59+BL59+BO59,BH59+BN59+BO59)=BH59+BJ59+BO59,"重度",IF(MAX(BH59+BJ59+BO59,BH59+BL59+BO59,BH59+BN59+BO59)=BH59+BL59+BO59,"外",IF(MAX(BH59+BJ59+BO59,BH59+BL59+BO59,BH59+BN59+BO59)=BH59+BN59+BO59,"内")))))</f>
        <v/>
      </c>
    </row>
    <row r="60" spans="1:69" s="5" customFormat="1" ht="17.649999999999999" customHeight="1" thickTop="1" thickBot="1">
      <c r="A60" s="12"/>
      <c r="B60" s="23"/>
      <c r="C60" s="288"/>
      <c r="D60" s="289"/>
      <c r="E60" s="292"/>
      <c r="F60" s="293"/>
      <c r="G60" s="296"/>
      <c r="H60" s="297"/>
      <c r="I60" s="299"/>
      <c r="J60" s="301"/>
      <c r="K60" s="297"/>
      <c r="L60" s="301"/>
      <c r="M60" s="297"/>
      <c r="N60" s="299"/>
      <c r="O60" s="417"/>
      <c r="P60" s="418"/>
      <c r="Q60" s="394"/>
      <c r="R60" s="395"/>
      <c r="S60" s="378"/>
      <c r="T60" s="379"/>
      <c r="U60" s="382"/>
      <c r="V60" s="383"/>
      <c r="W60" s="382"/>
      <c r="X60" s="383"/>
      <c r="Y60" s="382"/>
      <c r="Z60" s="398"/>
      <c r="AA60" s="402"/>
      <c r="AB60" s="403"/>
      <c r="AC60" s="404"/>
      <c r="AD60" s="127"/>
      <c r="AE60" s="430"/>
      <c r="AF60" s="432"/>
      <c r="AG60" s="387"/>
      <c r="AH60" s="388"/>
      <c r="AI60" s="388"/>
      <c r="AJ60" s="389"/>
      <c r="AK60" s="374"/>
      <c r="AL60" s="374"/>
      <c r="AM60" s="374"/>
      <c r="AN60" s="374"/>
      <c r="AO60" s="375"/>
      <c r="AP60" s="128"/>
      <c r="AQ60" s="129"/>
      <c r="AR60" s="128"/>
      <c r="AT60" s="390"/>
      <c r="AU60" s="391"/>
      <c r="AV60" s="391"/>
      <c r="AW60" s="421"/>
      <c r="AX60" s="420"/>
      <c r="AY60" s="420"/>
      <c r="AZ60" s="420"/>
      <c r="BA60" s="407"/>
      <c r="BB60" s="408"/>
      <c r="BF60" s="410"/>
      <c r="BG60" s="411"/>
      <c r="BH60" s="419"/>
      <c r="BI60" s="420"/>
      <c r="BJ60" s="420"/>
      <c r="BK60" s="420"/>
      <c r="BL60" s="420"/>
      <c r="BM60" s="407"/>
      <c r="BN60" s="407"/>
      <c r="BO60" s="408"/>
      <c r="BP60" s="409"/>
      <c r="BQ60" s="409"/>
    </row>
    <row r="61" spans="1:69" s="5" customFormat="1" ht="17.649999999999999" customHeight="1" thickTop="1" thickBot="1">
      <c r="A61" s="12"/>
      <c r="B61" s="16"/>
      <c r="C61" s="288"/>
      <c r="D61" s="289"/>
      <c r="E61" s="290" t="str">
        <f>IF(C61="","",TEXT(AT61,"aaa"))</f>
        <v/>
      </c>
      <c r="F61" s="291"/>
      <c r="G61" s="445"/>
      <c r="H61" s="414"/>
      <c r="I61" s="412" t="s">
        <v>122</v>
      </c>
      <c r="J61" s="413"/>
      <c r="K61" s="414"/>
      <c r="L61" s="413"/>
      <c r="M61" s="414"/>
      <c r="N61" s="412" t="s">
        <v>122</v>
      </c>
      <c r="O61" s="415"/>
      <c r="P61" s="416"/>
      <c r="Q61" s="392" t="str">
        <f>IF(G61="","",IF(AW61&lt;TIME(2,0,0),TIME(2,0,0),IF(MINUTE(AW61)&lt;30,TIME(HOUR(AW61),30,0),TIME(HOUR(AW61)+1,0,0))))</f>
        <v/>
      </c>
      <c r="R61" s="393"/>
      <c r="S61" s="376"/>
      <c r="T61" s="377"/>
      <c r="U61" s="380"/>
      <c r="V61" s="381"/>
      <c r="W61" s="380"/>
      <c r="X61" s="381"/>
      <c r="Y61" s="396"/>
      <c r="Z61" s="397"/>
      <c r="AA61" s="399"/>
      <c r="AB61" s="400"/>
      <c r="AC61" s="401"/>
      <c r="AD61" s="127"/>
      <c r="AE61" s="429">
        <v>25</v>
      </c>
      <c r="AF61" s="431" t="str">
        <f t="shared" ca="1" si="12"/>
        <v>金</v>
      </c>
      <c r="AG61" s="384" t="str">
        <f t="shared" ref="AG61" si="208">IF(BG61=0,"",IF(BG61&lt;TIME(2,0,0),TIME(2,0,0),IF(MINUTE(BG61)&lt;30,TIME(HOUR(BG61),30,0),TIME(HOUR(BG61)+1,0,0))))</f>
        <v/>
      </c>
      <c r="AH61" s="385"/>
      <c r="AI61" s="385"/>
      <c r="AJ61" s="386"/>
      <c r="AK61" s="372" t="str">
        <f t="shared" ref="AK61" si="209">IF(AND(BH61="",BJ61="",BL61="",BN61="",BO61=""),"",MAX(BH61+BJ61+BO61,BH61+BL61+BO61,BH61+BN61+BO61))</f>
        <v/>
      </c>
      <c r="AL61" s="372"/>
      <c r="AM61" s="372"/>
      <c r="AN61" s="372"/>
      <c r="AO61" s="373"/>
      <c r="AP61" s="128"/>
      <c r="AQ61" s="129"/>
      <c r="AR61" s="128"/>
      <c r="AT61" s="390" t="e">
        <f>DATE(請求書!$K$29,請求書!$Q$29,'実績記録 （２枚用）'!C61)</f>
        <v>#NUM!</v>
      </c>
      <c r="AU61" s="391">
        <f>TIME(G61,J61,0)</f>
        <v>0</v>
      </c>
      <c r="AV61" s="391">
        <f>TIME(L61,O61,0)</f>
        <v>0</v>
      </c>
      <c r="AW61" s="421">
        <f t="shared" ref="AW61" si="210">AV61-AU61</f>
        <v>0</v>
      </c>
      <c r="AX61" s="420" t="str">
        <f>IF($Q61=TIME(2,0,0),コード表!$B$3,IF($Q61=TIME(2,30,0),コード表!$B$4,IF($Q61=TIME(3,0,0),コード表!$B$5,IF($Q61=TIME(3,30,0),コード表!$B$6,IF($Q61=TIME(4,0,0),コード表!$B$7,IF($Q61=TIME(4,30,0),コード表!$B$8,IF($Q61=TIME(5,0,0),コード表!$B$9,IF($Q61=TIME(5,30,0),コード表!$B$10,IF($Q61=TIME(6,0,0),コード表!$B$11,IF($Q61=TIME(6,30,0),コード表!$B$12,IF($Q61=TIME(7,0,0),コード表!$B$13,IF($Q61=TIME(7,30,0),コード表!$B$14,IF($Q61=TIME(8,0,0),コード表!$B$15,IF($Q61=TIME(8,30,0),コード表!$B$16,IF($Q61=TIME(9,0,0),コード表!$B$17,IF($Q61=TIME(9,30,0),コード表!$B$18,IF($Q61=TIME(10,0,0),コード表!$B$19,IF($Q61=TIME(10,30,0),コード表!$B$20,IF($Q61=TIME(11,0,0),コード表!$B$21,IF($Q61=TIME(11,30,0),コード表!$B$22,IF($Q61=TIME(12,0,0),コード表!$B$23,IF($Q61=TIME(12,30,0),コード表!$B$24,IF($Q61=TIME(13,0,0),コード表!$B$25,IF($Q61=TIME(13,30,0),コード表!$B$26,IF($Q61=TIME(14,0,0),コード表!$B$27,IF($Q61=TIME(14,30,0),コード表!$B$28,IF($Q61=TIME(15,0,0),コード表!$B$29,IF($Q61=TIME(15,30,0),コード表!$B$30,IF($Q61=TIME(16,0,0),コード表!$B$31,IF($Q61=TIME(16,30,0),コード表!$B$32,IF($Q61=TIME(17,0,0),コード表!$B$33,IF($Q61=TIME(17,30,0),コード表!$B$34,IF($Q61=TIME(18,0,0),コード表!$B$35,"")))))))))))))))))))))))))))))))))</f>
        <v/>
      </c>
      <c r="AY61" s="420" t="str">
        <f>IF(S61="","",IF($Q61=TIME(2,0,0),コード表!$B$36,IF($Q61=TIME(2,30,0),コード表!$B$37,IF($Q61=TIME(3,0,0),コード表!$B$38,IF($Q61=TIME(3,30,0),コード表!$B$39,IF($Q61=TIME(4,0,0),コード表!$B$40,IF($Q61=TIME(4,30,0),コード表!$B$41,IF($Q61=TIME(5,0,0),コード表!$B$42,IF($Q61=TIME(5,30,0),コード表!$B$43,IF($Q61=TIME(6,0,0),コード表!$B$44,IF($Q61=TIME(6,30,0),コード表!$B$45,IF($Q61=TIME(7,0,0),コード表!$B$46,IF($Q61=TIME(7,30,0),コード表!$B$47,IF($Q61=TIME(8,0,0),コード表!$B$48,IF($Q61=TIME(8,30,0),コード表!$B$49,IF($Q61=TIME(9,0,0),コード表!$B$50,IF($Q61=TIME(9,30,0),コード表!$B$51,IF($Q61=TIME(10,0,0),コード表!$B$52,IF($Q61=TIME(10,30,0),コード表!$B$53,IF($Q61=TIME(11,0,0),コード表!$B$54,IF($Q61=TIME(11,30,0),コード表!$B$55,IF($Q61=TIME(12,0,0),コード表!$B$56,IF($Q61=TIME(12,30,0),コード表!$B$57,IF($Q61=TIME(13,0,0),コード表!$B$58,IF($Q61=TIME(13,30,0),コード表!$B$59,IF($Q61=TIME(14,0,0),コード表!$B$60,IF($Q61=TIME(14,30,0),コード表!$B$61,IF($Q61=TIME(15,0,0),コード表!$B$62,IF($Q61=TIME(15,30,0),コード表!$B$63,IF($Q61=TIME(16,0,0),コード表!$B$64,IF($Q61=TIME(16,30,0),コード表!$B$65,IF($Q61=TIME(17,0,0),コード表!$B$66,IF($Q61=TIME(17,30,0),コード表!$B$67,IF($Q61=TIME(18,0,0),コード表!$B$68))))))))))))))))))))))))))))))))))</f>
        <v/>
      </c>
      <c r="AZ61" s="420" t="str">
        <f>IF(U61="","",IF($Q61=TIME(2,0,0),コード表!$B$69,IF($Q61=TIME(2,30,0),コード表!$B$70,IF($Q61=TIME(3,0,0),コード表!$B$71,IF($Q61=TIME(3,30,0),コード表!$B$72,IF($Q61=TIME(4,0,0),コード表!$B$73,IF($Q61=TIME(4,30,0),コード表!$B$74,IF($Q61=TIME(5,0,0),コード表!$B$75,IF($Q61=TIME(5,30,0),コード表!$B$76,IF($Q61=TIME(6,0,0),コード表!$B$77,IF($Q61=TIME(6,30,0),コード表!$B$78,IF($Q61=TIME(7,0,0),コード表!$B$79,IF($Q61=TIME(7,30,0),コード表!$B$80,IF($Q61=TIME(8,0,0),コード表!$B$81,IF($Q61=TIME(8,30,0),コード表!$B$82,IF($Q61=TIME(9,0,0),コード表!$B$83,IF($Q61=TIME(9,30,0),コード表!$B$84,IF($Q61=TIME(10,0,0),コード表!$B$85,IF($Q61=TIME(10,30,0),コード表!$B$86,IF($Q61=TIME(11,0,0),コード表!$B$87,IF($Q61=TIME(11,30,0),コード表!$B$88,IF($Q61=TIME(12,0,0),コード表!$B$89,IF($Q61=TIME(12,30,0),コード表!$B$90,IF($Q61=TIME(13,0,0),コード表!$B$91,IF($Q61=TIME(13,30,0),コード表!$B$92,IF($Q61=TIME(14,0,0),コード表!$B$93,IF($Q61=TIME(14,30,0),コード表!$B$94,IF($Q61=TIME(15,0,0),コード表!$B$95,IF($Q61=TIME(15,30,0),コード表!$B$96,IF($Q61=TIME(16,0,0),コード表!$B$97,IF($Q61=TIME(16,30,0),コード表!$B$98,IF($Q61=TIME(17,0,0),コード表!$B$99,IF($Q61=TIME(17,30,0),コード表!$B$100,IF($Q61=TIME(18,0,0),コード表!$B$101))))))))))))))))))))))))))))))))))</f>
        <v/>
      </c>
      <c r="BA61" s="407" t="str">
        <f>IF(W61="","",IF($Q61=TIME(2,0,0),コード表!$B$102,IF($Q61=TIME(2,30,0),コード表!$B$103,IF($Q61=TIME(3,0,0),コード表!$B$104,IF($Q61=TIME(3,30,0),コード表!$B$105,IF($Q61=TIME(4,0,0),コード表!$B$106,IF($Q61=TIME(4,30,0),コード表!$B$107,IF($Q61=TIME(5,0,0),コード表!$B$108,IF($Q61=TIME(5,30,0),コード表!$B$109,IF($Q61=TIME(6,0,0),コード表!$B$110,IF($Q61=TIME(6,30,0),コード表!$B$111,IF($Q61=TIME(7,0,0),コード表!$B$112,IF($Q61=TIME(7,30,0),コード表!$B$113,IF($Q61=TIME(8,0,0),コード表!$B$114,IF($Q61=TIME(8,30,0),コード表!$B$115,IF($Q61=TIME(9,0,0),コード表!$B$116,IF($Q61=TIME(9,30,0),コード表!$B$117,IF($Q61=TIME(10,0,0),コード表!$B$118,IF($Q61=TIME(10,30,0),コード表!$B$119,IF($Q61=TIME(11,0,0),コード表!$B$120,IF($Q61=TIME(11,30,0),コード表!$B$121,IF($Q61=TIME(12,0,0),コード表!$B$122,IF($Q61=TIME(12,30,0),コード表!$B$123,IF($Q61=TIME(13,0,0),コード表!$B$124,IF($Q61=TIME(13,30,0),コード表!$B$125,IF($Q61=TIME(14,0,0),コード表!$B$126,IF($Q61=TIME(14,30,0),コード表!$B$127,IF($Q61=TIME(15,0,0),コード表!$B$128,IF($Q61=TIME(15,30,0),コード表!$B$129,IF($Q61=TIME(16,0,0),コード表!$B$130,IF($Q61=TIME(16,30,0),コード表!$B$131,IF($Q61=TIME(17,0,0),コード表!$B$132,IF($Q61=TIME(17,30,0),コード表!$B$133,IF($Q61=TIME(18,0,0),コード表!$B$134))))))))))))))))))))))))))))))))))</f>
        <v/>
      </c>
      <c r="BB61" s="408" t="str">
        <f>IF(Y61="","",Y61*コード表!$B$135)</f>
        <v/>
      </c>
      <c r="BF61" s="410">
        <f>DATE(請求書!$K$29,請求書!$Q$29,'実績記録 （２枚用）'!AE61)</f>
        <v>45863</v>
      </c>
      <c r="BG61" s="411">
        <f t="shared" ref="BG61" si="211">SUMIF($AT$13:$AT$74,BF61,$AW$13:$AW$74)</f>
        <v>0</v>
      </c>
      <c r="BH61" s="419" t="str">
        <f>IF($AG61=TIME(2,0,0),コード表!$B$3,IF($AG61=TIME(2,30,0),コード表!$B$4,IF($AG61=TIME(3,0,0),コード表!$B$5,IF($AG61=TIME(3,30,0),コード表!$B$6,IF($AG61=TIME(4,0,0),コード表!$B$7,IF($AG61=TIME(4,30,0),コード表!$B$8,IF($AG61=TIME(5,0,0),コード表!$B$9,IF($AG61=TIME(5,30,0),コード表!$B$10,IF($AG61=TIME(6,0,0),コード表!$B$11,IF($AG61=TIME(6,30,0),コード表!$B$12,IF($AG61=TIME(7,0,0),コード表!$B$13,IF($AG61=TIME(7,30,0),コード表!$B$14,IF($AG61=TIME(8,0,0),コード表!$B$15,IF($AG61=TIME(8,30,0),コード表!$B$16,IF($AG61=TIME(9,0,0),コード表!$B$17,IF($AG61=TIME(9,30,0),コード表!$B$18,IF($AG61=TIME(10,0,0),コード表!$B$19,IF($AG61=TIME(10,30,0),コード表!$B$20,IF($AG61=TIME(11,0,0),コード表!$B$21,IF($AG61=TIME(11,30,0),コード表!$B$22,IF($AG61=TIME(12,0,0),コード表!$B$23,IF($AG61=TIME(12,30,0),コード表!$B$24,IF($AG61=TIME(13,0,0),コード表!$B$25,IF($AG61=TIME(13,30,0),コード表!$B$26,IF($AG61=TIME(14,0,0),コード表!$B$27,IF($AG61=TIME(14,30,0),コード表!$B$28,IF($AG61=TIME(15,0,0),コード表!$B$29,IF($AG61=TIME(15,30,0),コード表!$B$30,IF($AG61=TIME(16,0,0),コード表!$B$31,IF($AG61=TIME(16,30,0),コード表!$B$32,IF($AG61=TIME(17,0,0),コード表!$B$33,IF($AG61=TIME(17,30,0),コード表!$B$34,IF($AG61=TIME(18,0,0),コード表!$B$35,"")))))))))))))))))))))))))))))))))</f>
        <v/>
      </c>
      <c r="BI61" s="420" t="str">
        <f t="shared" si="36"/>
        <v/>
      </c>
      <c r="BJ61" s="420" t="str">
        <f>IF(BI61="","",IF($AG61=TIME(2,0,0),コード表!$B$36,IF($AG61=TIME(2,30,0),コード表!$B$37,IF($AG61=TIME(3,0,0),コード表!$B$38,IF($AG61=TIME(3,30,0),コード表!$B$39,IF($AG61=TIME(4,0,0),コード表!$B$40,IF($AG61=TIME(4,30,0),コード表!$B$41,IF($AG61=TIME(5,0,0),コード表!$B$42,IF($AG61=TIME(5,30,0),コード表!$B$43,IF($AG61=TIME(6,0,0),コード表!$B$44,IF($AG61=TIME(6,30,0),コード表!$B$45,IF($AG61=TIME(7,0,0),コード表!$B$46,IF($AG61=TIME(7,30,0),コード表!$B$47,IF($AG61=TIME(8,0,0),コード表!$B$48,IF($AG61=TIME(8,30,0),コード表!$B$49,IF($AG61=TIME(9,0,0),コード表!$B$50,IF($AG61=TIME(9,30,0),コード表!$B$51,IF($AG61=TIME(10,0,0),コード表!$B$52,IF($AG61=TIME(10,30,0),コード表!$B$53,IF($AG61=TIME(11,0,0),コード表!$B$54,IF($AG61=TIME(11,30,0),コード表!$B$55,IF($AG61=TIME(12,0,0),コード表!$B$56,IF($AG61=TIME(12,30,0),コード表!$B$57,IF($AG61=TIME(13,0,0),コード表!$B$58,IF($AG61=TIME(13,30,0),コード表!$B$59,IF($AG61=TIME(14,0,0),コード表!$B$60,IF($AG61=TIME(14,30,0),コード表!$B$61,IF($AG61=TIME(15,0,0),コード表!$B$62,IF($AG61=TIME(15,30,0),コード表!$B$63,IF($AG61=TIME(16,0,0),コード表!$B$64,IF($AG61=TIME(16,30,0),コード表!$B$65,IF($AG61=TIME(17,0,0),コード表!$B$66,IF($AG61=TIME(17,30,0),コード表!$B$67,IF($AG61=TIME(18,0,0),コード表!$B$68))))))))))))))))))))))))))))))))))</f>
        <v/>
      </c>
      <c r="BK61" s="420" t="str">
        <f t="shared" ref="BK61" si="212">IF(SUMIFS($AZ$13:$AZ$74,$AT$13:$AT$74,BF61)&gt;0,"〇","")</f>
        <v/>
      </c>
      <c r="BL61" s="420" t="str">
        <f>IF(BK61="","",IF($AG61=TIME(2,0,0),コード表!$B$69,IF($AG61=TIME(2,30,0),コード表!$B$70,IF($AG61=TIME(3,0,0),コード表!$B$71,IF($AG61=TIME(3,30,0),コード表!$B$72,IF($AG61=TIME(4,0,0),コード表!$B$73,IF($AG61=TIME(4,30,0),コード表!$B$74,IF($AG61=TIME(5,0,0),コード表!$B$75,IF($AG61=TIME(5,30,0),コード表!$B$76,IF($AG61=TIME(6,0,0),コード表!$B$77,IF($AG61=TIME(6,30,0),コード表!$B$78,IF($AG61=TIME(7,0,0),コード表!$B$79,IF($AG61=TIME(7,30,0),コード表!$B$80,IF($AG61=TIME(8,0,0),コード表!$B$81,IF($AG61=TIME(8,30,0),コード表!$B$82,IF($AG61=TIME(9,0,0),コード表!$B$83,IF($AG61=TIME(9,30,0),コード表!$B$84,IF($AG61=TIME(10,0,0),コード表!$B$85,IF($AG61=TIME(10,30,0),コード表!$B$86,IF($AG61=TIME(11,0,0),コード表!$B$87,IF($AG61=TIME(11,30,0),コード表!$B$88,IF($AG61=TIME(12,0,0),コード表!$B$89,IF($AG61=TIME(12,30,0),コード表!$B$90,IF($AG61=TIME(13,0,0),コード表!$B$91,IF($AG61=TIME(13,30,0),コード表!$B$92,IF($AG61=TIME(14,0,0),コード表!$B$93,IF($AG61=TIME(14,30,0),コード表!$B$94,IF($AG61=TIME(15,0,0),コード表!$B$95,IF($AG61=TIME(15,30,0),コード表!$B$96,IF($AG61=TIME(16,0,0),コード表!$B$97,IF($AG61=TIME(16,30,0),コード表!$B$98,IF($AG61=TIME(17,0,0),コード表!$B$99,IF($AG61=TIME(17,30,0),コード表!$B$100,IF($AG61=TIME(18,0,0),コード表!$B$101))))))))))))))))))))))))))))))))))</f>
        <v/>
      </c>
      <c r="BM61" s="407" t="str">
        <f t="shared" ref="BM61" si="213">IF(SUMIFS($BA$13:$BA$74,$AT$13:$AT$74,BF61)&gt;0,"〇","")</f>
        <v/>
      </c>
      <c r="BN61" s="407" t="str">
        <f>IF(BM61="","",IF($AG61=TIME(2,0,0),コード表!$B$102,IF($AG61=TIME(2,30,0),コード表!$B$103,IF($AG61=TIME(3,0,0),コード表!$B$104,IF($AG61=TIME(3,30,0),コード表!$B$105,IF($AG61=TIME(4,0,0),コード表!$B$106,IF($AG61=TIME(4,30,0),コード表!$B$107,IF($AG61=TIME(5,0,0),コード表!$B$108,IF($AG61=TIME(5,30,0),コード表!$B$109,IF($AG61=TIME(6,0,0),コード表!$B$110,IF($AG61=TIME(6,30,0),コード表!$B$111,IF($AG61=TIME(7,0,0),コード表!$B$112,IF($AG61=TIME(7,30,0),コード表!$B$113,IF($AG61=TIME(8,0,0),コード表!$B$114,IF($AG61=TIME(8,30,0),コード表!$B$115,IF($AG61=TIME(9,0,0),コード表!$B$116,IF($AG61=TIME(9,30,0),コード表!$B$117,IF($AG61=TIME(10,0,0),コード表!$B$118,IF($AG61=TIME(10,30,0),コード表!$B$119,IF($AG61=TIME(11,0,0),コード表!$B$120,IF($AG61=TIME(11,30,0),コード表!$B$121,IF($AG61=TIME(12,0,0),コード表!$B$122,IF($AG61=TIME(12,30,0),コード表!$B$123,IF($AG61=TIME(13,0,0),コード表!$B$124,IF($AG61=TIME(13,30,0),コード表!$B$125,IF($AG61=TIME(14,0,0),コード表!$B$126,IF($AG61=TIME(14,30,0),コード表!$B$127,IF($AG61=TIME(15,0,0),コード表!$B$128,IF($AG61=TIME(15,30,0),コード表!$B$129,IF($AG61=TIME(16,0,0),コード表!$B$130,IF($AG61=TIME(16,30,0),コード表!$B$131,IF($AG61=TIME(17,0,0),コード表!$B$132,IF($AG61=TIME(17,30,0),コード表!$B$133,IF($AG61=TIME(18,0,0),コード表!$B$134))))))))))))))))))))))))))))))))))</f>
        <v/>
      </c>
      <c r="BO61" s="408" t="str">
        <f t="shared" ref="BO61" si="214">IF(SUMIF($AT$13:$AT$74,BF61,$BB$13:$BB$74)=0,"",SUMIF($AT$13:$AT$74,BF61,$BB$13:$BB$74))</f>
        <v/>
      </c>
      <c r="BP61" s="409" t="str">
        <f t="shared" ref="BP61" si="215">IF(AND(BH61="",BJ61="",BL61="",BN61="",BO61=""),"",MAX(BH61+BJ61,BH61+BL61,BH61+BN61))</f>
        <v/>
      </c>
      <c r="BQ61" s="409" t="str">
        <f t="shared" ref="BQ61" si="216">IF(AND(BH61="",BJ61="",BL61="",BN61=""),"",IF(AND(BJ61="",BL61="",BN61=""),"加算無",IF(MAX(BH61+BJ61+BO61,BH61+BL61+BO61,BH61+BN61+BO61)=BH61+BJ61+BO61,"重度",IF(MAX(BH61+BJ61+BO61,BH61+BL61+BO61,BH61+BN61+BO61)=BH61+BL61+BO61,"外",IF(MAX(BH61+BJ61+BO61,BH61+BL61+BO61,BH61+BN61+BO61)=BH61+BN61+BO61,"内")))))</f>
        <v/>
      </c>
    </row>
    <row r="62" spans="1:69" s="5" customFormat="1" ht="17.649999999999999" customHeight="1" thickTop="1" thickBot="1">
      <c r="A62" s="12"/>
      <c r="B62" s="16"/>
      <c r="C62" s="288"/>
      <c r="D62" s="289"/>
      <c r="E62" s="292"/>
      <c r="F62" s="293"/>
      <c r="G62" s="296"/>
      <c r="H62" s="297"/>
      <c r="I62" s="299"/>
      <c r="J62" s="301"/>
      <c r="K62" s="297"/>
      <c r="L62" s="301"/>
      <c r="M62" s="297"/>
      <c r="N62" s="299"/>
      <c r="O62" s="417"/>
      <c r="P62" s="418"/>
      <c r="Q62" s="394"/>
      <c r="R62" s="395"/>
      <c r="S62" s="378"/>
      <c r="T62" s="379"/>
      <c r="U62" s="382"/>
      <c r="V62" s="383"/>
      <c r="W62" s="382"/>
      <c r="X62" s="383"/>
      <c r="Y62" s="382"/>
      <c r="Z62" s="398"/>
      <c r="AA62" s="402"/>
      <c r="AB62" s="403"/>
      <c r="AC62" s="404"/>
      <c r="AD62" s="127"/>
      <c r="AE62" s="430"/>
      <c r="AF62" s="432"/>
      <c r="AG62" s="387"/>
      <c r="AH62" s="388"/>
      <c r="AI62" s="388"/>
      <c r="AJ62" s="389"/>
      <c r="AK62" s="374"/>
      <c r="AL62" s="374"/>
      <c r="AM62" s="374"/>
      <c r="AN62" s="374"/>
      <c r="AO62" s="375"/>
      <c r="AP62" s="128"/>
      <c r="AQ62" s="129"/>
      <c r="AR62" s="128"/>
      <c r="AT62" s="390"/>
      <c r="AU62" s="391"/>
      <c r="AV62" s="391"/>
      <c r="AW62" s="421"/>
      <c r="AX62" s="420"/>
      <c r="AY62" s="420"/>
      <c r="AZ62" s="420"/>
      <c r="BA62" s="407"/>
      <c r="BB62" s="408"/>
      <c r="BF62" s="410"/>
      <c r="BG62" s="411"/>
      <c r="BH62" s="419"/>
      <c r="BI62" s="420"/>
      <c r="BJ62" s="420"/>
      <c r="BK62" s="420"/>
      <c r="BL62" s="420"/>
      <c r="BM62" s="407"/>
      <c r="BN62" s="407"/>
      <c r="BO62" s="408"/>
      <c r="BP62" s="409"/>
      <c r="BQ62" s="409"/>
    </row>
    <row r="63" spans="1:69" s="5" customFormat="1" ht="17.649999999999999" customHeight="1" thickTop="1" thickBot="1">
      <c r="A63" s="12"/>
      <c r="B63" s="16"/>
      <c r="C63" s="288"/>
      <c r="D63" s="289"/>
      <c r="E63" s="290" t="str">
        <f>IF(C63="","",TEXT(AT63,"aaa"))</f>
        <v/>
      </c>
      <c r="F63" s="291"/>
      <c r="G63" s="445"/>
      <c r="H63" s="414"/>
      <c r="I63" s="412" t="s">
        <v>122</v>
      </c>
      <c r="J63" s="413"/>
      <c r="K63" s="414"/>
      <c r="L63" s="413"/>
      <c r="M63" s="414"/>
      <c r="N63" s="412" t="s">
        <v>122</v>
      </c>
      <c r="O63" s="415"/>
      <c r="P63" s="416"/>
      <c r="Q63" s="392" t="str">
        <f>IF(G63="","",IF(AW63&lt;TIME(2,0,0),TIME(2,0,0),IF(MINUTE(AW63)&lt;30,TIME(HOUR(AW63),30,0),TIME(HOUR(AW63)+1,0,0))))</f>
        <v/>
      </c>
      <c r="R63" s="393"/>
      <c r="S63" s="376"/>
      <c r="T63" s="377"/>
      <c r="U63" s="380"/>
      <c r="V63" s="381"/>
      <c r="W63" s="380"/>
      <c r="X63" s="381"/>
      <c r="Y63" s="396"/>
      <c r="Z63" s="397"/>
      <c r="AA63" s="399"/>
      <c r="AB63" s="400"/>
      <c r="AC63" s="401"/>
      <c r="AD63" s="127"/>
      <c r="AE63" s="429">
        <v>26</v>
      </c>
      <c r="AF63" s="431" t="str">
        <f t="shared" ca="1" si="12"/>
        <v>土</v>
      </c>
      <c r="AG63" s="384" t="str">
        <f t="shared" ref="AG63" si="217">IF(BG63=0,"",IF(BG63&lt;TIME(2,0,0),TIME(2,0,0),IF(MINUTE(BG63)&lt;30,TIME(HOUR(BG63),30,0),TIME(HOUR(BG63)+1,0,0))))</f>
        <v/>
      </c>
      <c r="AH63" s="385"/>
      <c r="AI63" s="385"/>
      <c r="AJ63" s="386"/>
      <c r="AK63" s="372" t="str">
        <f t="shared" ref="AK63" si="218">IF(AND(BH63="",BJ63="",BL63="",BN63="",BO63=""),"",MAX(BH63+BJ63+BO63,BH63+BL63+BO63,BH63+BN63+BO63))</f>
        <v/>
      </c>
      <c r="AL63" s="372"/>
      <c r="AM63" s="372"/>
      <c r="AN63" s="372"/>
      <c r="AO63" s="373"/>
      <c r="AP63" s="128"/>
      <c r="AQ63" s="129"/>
      <c r="AR63" s="128"/>
      <c r="AT63" s="390" t="e">
        <f>DATE(請求書!$K$29,請求書!$Q$29,'実績記録 （２枚用）'!C63)</f>
        <v>#NUM!</v>
      </c>
      <c r="AU63" s="391">
        <f>TIME(G63,J63,0)</f>
        <v>0</v>
      </c>
      <c r="AV63" s="391">
        <f>TIME(L63,O63,0)</f>
        <v>0</v>
      </c>
      <c r="AW63" s="421">
        <f t="shared" ref="AW63" si="219">AV63-AU63</f>
        <v>0</v>
      </c>
      <c r="AX63" s="420" t="str">
        <f>IF($Q63=TIME(2,0,0),コード表!$B$3,IF($Q63=TIME(2,30,0),コード表!$B$4,IF($Q63=TIME(3,0,0),コード表!$B$5,IF($Q63=TIME(3,30,0),コード表!$B$6,IF($Q63=TIME(4,0,0),コード表!$B$7,IF($Q63=TIME(4,30,0),コード表!$B$8,IF($Q63=TIME(5,0,0),コード表!$B$9,IF($Q63=TIME(5,30,0),コード表!$B$10,IF($Q63=TIME(6,0,0),コード表!$B$11,IF($Q63=TIME(6,30,0),コード表!$B$12,IF($Q63=TIME(7,0,0),コード表!$B$13,IF($Q63=TIME(7,30,0),コード表!$B$14,IF($Q63=TIME(8,0,0),コード表!$B$15,IF($Q63=TIME(8,30,0),コード表!$B$16,IF($Q63=TIME(9,0,0),コード表!$B$17,IF($Q63=TIME(9,30,0),コード表!$B$18,IF($Q63=TIME(10,0,0),コード表!$B$19,IF($Q63=TIME(10,30,0),コード表!$B$20,IF($Q63=TIME(11,0,0),コード表!$B$21,IF($Q63=TIME(11,30,0),コード表!$B$22,IF($Q63=TIME(12,0,0),コード表!$B$23,IF($Q63=TIME(12,30,0),コード表!$B$24,IF($Q63=TIME(13,0,0),コード表!$B$25,IF($Q63=TIME(13,30,0),コード表!$B$26,IF($Q63=TIME(14,0,0),コード表!$B$27,IF($Q63=TIME(14,30,0),コード表!$B$28,IF($Q63=TIME(15,0,0),コード表!$B$29,IF($Q63=TIME(15,30,0),コード表!$B$30,IF($Q63=TIME(16,0,0),コード表!$B$31,IF($Q63=TIME(16,30,0),コード表!$B$32,IF($Q63=TIME(17,0,0),コード表!$B$33,IF($Q63=TIME(17,30,0),コード表!$B$34,IF($Q63=TIME(18,0,0),コード表!$B$35,"")))))))))))))))))))))))))))))))))</f>
        <v/>
      </c>
      <c r="AY63" s="420" t="str">
        <f>IF(S63="","",IF($Q63=TIME(2,0,0),コード表!$B$36,IF($Q63=TIME(2,30,0),コード表!$B$37,IF($Q63=TIME(3,0,0),コード表!$B$38,IF($Q63=TIME(3,30,0),コード表!$B$39,IF($Q63=TIME(4,0,0),コード表!$B$40,IF($Q63=TIME(4,30,0),コード表!$B$41,IF($Q63=TIME(5,0,0),コード表!$B$42,IF($Q63=TIME(5,30,0),コード表!$B$43,IF($Q63=TIME(6,0,0),コード表!$B$44,IF($Q63=TIME(6,30,0),コード表!$B$45,IF($Q63=TIME(7,0,0),コード表!$B$46,IF($Q63=TIME(7,30,0),コード表!$B$47,IF($Q63=TIME(8,0,0),コード表!$B$48,IF($Q63=TIME(8,30,0),コード表!$B$49,IF($Q63=TIME(9,0,0),コード表!$B$50,IF($Q63=TIME(9,30,0),コード表!$B$51,IF($Q63=TIME(10,0,0),コード表!$B$52,IF($Q63=TIME(10,30,0),コード表!$B$53,IF($Q63=TIME(11,0,0),コード表!$B$54,IF($Q63=TIME(11,30,0),コード表!$B$55,IF($Q63=TIME(12,0,0),コード表!$B$56,IF($Q63=TIME(12,30,0),コード表!$B$57,IF($Q63=TIME(13,0,0),コード表!$B$58,IF($Q63=TIME(13,30,0),コード表!$B$59,IF($Q63=TIME(14,0,0),コード表!$B$60,IF($Q63=TIME(14,30,0),コード表!$B$61,IF($Q63=TIME(15,0,0),コード表!$B$62,IF($Q63=TIME(15,30,0),コード表!$B$63,IF($Q63=TIME(16,0,0),コード表!$B$64,IF($Q63=TIME(16,30,0),コード表!$B$65,IF($Q63=TIME(17,0,0),コード表!$B$66,IF($Q63=TIME(17,30,0),コード表!$B$67,IF($Q63=TIME(18,0,0),コード表!$B$68))))))))))))))))))))))))))))))))))</f>
        <v/>
      </c>
      <c r="AZ63" s="420" t="str">
        <f>IF(U63="","",IF($Q63=TIME(2,0,0),コード表!$B$69,IF($Q63=TIME(2,30,0),コード表!$B$70,IF($Q63=TIME(3,0,0),コード表!$B$71,IF($Q63=TIME(3,30,0),コード表!$B$72,IF($Q63=TIME(4,0,0),コード表!$B$73,IF($Q63=TIME(4,30,0),コード表!$B$74,IF($Q63=TIME(5,0,0),コード表!$B$75,IF($Q63=TIME(5,30,0),コード表!$B$76,IF($Q63=TIME(6,0,0),コード表!$B$77,IF($Q63=TIME(6,30,0),コード表!$B$78,IF($Q63=TIME(7,0,0),コード表!$B$79,IF($Q63=TIME(7,30,0),コード表!$B$80,IF($Q63=TIME(8,0,0),コード表!$B$81,IF($Q63=TIME(8,30,0),コード表!$B$82,IF($Q63=TIME(9,0,0),コード表!$B$83,IF($Q63=TIME(9,30,0),コード表!$B$84,IF($Q63=TIME(10,0,0),コード表!$B$85,IF($Q63=TIME(10,30,0),コード表!$B$86,IF($Q63=TIME(11,0,0),コード表!$B$87,IF($Q63=TIME(11,30,0),コード表!$B$88,IF($Q63=TIME(12,0,0),コード表!$B$89,IF($Q63=TIME(12,30,0),コード表!$B$90,IF($Q63=TIME(13,0,0),コード表!$B$91,IF($Q63=TIME(13,30,0),コード表!$B$92,IF($Q63=TIME(14,0,0),コード表!$B$93,IF($Q63=TIME(14,30,0),コード表!$B$94,IF($Q63=TIME(15,0,0),コード表!$B$95,IF($Q63=TIME(15,30,0),コード表!$B$96,IF($Q63=TIME(16,0,0),コード表!$B$97,IF($Q63=TIME(16,30,0),コード表!$B$98,IF($Q63=TIME(17,0,0),コード表!$B$99,IF($Q63=TIME(17,30,0),コード表!$B$100,IF($Q63=TIME(18,0,0),コード表!$B$101))))))))))))))))))))))))))))))))))</f>
        <v/>
      </c>
      <c r="BA63" s="407" t="str">
        <f>IF(W63="","",IF($Q63=TIME(2,0,0),コード表!$B$102,IF($Q63=TIME(2,30,0),コード表!$B$103,IF($Q63=TIME(3,0,0),コード表!$B$104,IF($Q63=TIME(3,30,0),コード表!$B$105,IF($Q63=TIME(4,0,0),コード表!$B$106,IF($Q63=TIME(4,30,0),コード表!$B$107,IF($Q63=TIME(5,0,0),コード表!$B$108,IF($Q63=TIME(5,30,0),コード表!$B$109,IF($Q63=TIME(6,0,0),コード表!$B$110,IF($Q63=TIME(6,30,0),コード表!$B$111,IF($Q63=TIME(7,0,0),コード表!$B$112,IF($Q63=TIME(7,30,0),コード表!$B$113,IF($Q63=TIME(8,0,0),コード表!$B$114,IF($Q63=TIME(8,30,0),コード表!$B$115,IF($Q63=TIME(9,0,0),コード表!$B$116,IF($Q63=TIME(9,30,0),コード表!$B$117,IF($Q63=TIME(10,0,0),コード表!$B$118,IF($Q63=TIME(10,30,0),コード表!$B$119,IF($Q63=TIME(11,0,0),コード表!$B$120,IF($Q63=TIME(11,30,0),コード表!$B$121,IF($Q63=TIME(12,0,0),コード表!$B$122,IF($Q63=TIME(12,30,0),コード表!$B$123,IF($Q63=TIME(13,0,0),コード表!$B$124,IF($Q63=TIME(13,30,0),コード表!$B$125,IF($Q63=TIME(14,0,0),コード表!$B$126,IF($Q63=TIME(14,30,0),コード表!$B$127,IF($Q63=TIME(15,0,0),コード表!$B$128,IF($Q63=TIME(15,30,0),コード表!$B$129,IF($Q63=TIME(16,0,0),コード表!$B$130,IF($Q63=TIME(16,30,0),コード表!$B$131,IF($Q63=TIME(17,0,0),コード表!$B$132,IF($Q63=TIME(17,30,0),コード表!$B$133,IF($Q63=TIME(18,0,0),コード表!$B$134))))))))))))))))))))))))))))))))))</f>
        <v/>
      </c>
      <c r="BB63" s="408" t="str">
        <f>IF(Y63="","",Y63*コード表!$B$135)</f>
        <v/>
      </c>
      <c r="BF63" s="410">
        <f>DATE(請求書!$K$29,請求書!$Q$29,'実績記録 （２枚用）'!AE63)</f>
        <v>45864</v>
      </c>
      <c r="BG63" s="411">
        <f t="shared" si="169"/>
        <v>0</v>
      </c>
      <c r="BH63" s="419" t="str">
        <f>IF($AG63=TIME(2,0,0),コード表!$B$3,IF($AG63=TIME(2,30,0),コード表!$B$4,IF($AG63=TIME(3,0,0),コード表!$B$5,IF($AG63=TIME(3,30,0),コード表!$B$6,IF($AG63=TIME(4,0,0),コード表!$B$7,IF($AG63=TIME(4,30,0),コード表!$B$8,IF($AG63=TIME(5,0,0),コード表!$B$9,IF($AG63=TIME(5,30,0),コード表!$B$10,IF($AG63=TIME(6,0,0),コード表!$B$11,IF($AG63=TIME(6,30,0),コード表!$B$12,IF($AG63=TIME(7,0,0),コード表!$B$13,IF($AG63=TIME(7,30,0),コード表!$B$14,IF($AG63=TIME(8,0,0),コード表!$B$15,IF($AG63=TIME(8,30,0),コード表!$B$16,IF($AG63=TIME(9,0,0),コード表!$B$17,IF($AG63=TIME(9,30,0),コード表!$B$18,IF($AG63=TIME(10,0,0),コード表!$B$19,IF($AG63=TIME(10,30,0),コード表!$B$20,IF($AG63=TIME(11,0,0),コード表!$B$21,IF($AG63=TIME(11,30,0),コード表!$B$22,IF($AG63=TIME(12,0,0),コード表!$B$23,IF($AG63=TIME(12,30,0),コード表!$B$24,IF($AG63=TIME(13,0,0),コード表!$B$25,IF($AG63=TIME(13,30,0),コード表!$B$26,IF($AG63=TIME(14,0,0),コード表!$B$27,IF($AG63=TIME(14,30,0),コード表!$B$28,IF($AG63=TIME(15,0,0),コード表!$B$29,IF($AG63=TIME(15,30,0),コード表!$B$30,IF($AG63=TIME(16,0,0),コード表!$B$31,IF($AG63=TIME(16,30,0),コード表!$B$32,IF($AG63=TIME(17,0,0),コード表!$B$33,IF($AG63=TIME(17,30,0),コード表!$B$34,IF($AG63=TIME(18,0,0),コード表!$B$35,"")))))))))))))))))))))))))))))))))</f>
        <v/>
      </c>
      <c r="BI63" s="420" t="str">
        <f t="shared" ref="BI63" si="220">IF(SUMIFS($AY$13:$AY$74,$AT$13:$AT$74,BF63)&gt;0,"〇","")</f>
        <v/>
      </c>
      <c r="BJ63" s="420" t="str">
        <f>IF(BI63="","",IF($AG63=TIME(2,0,0),コード表!$B$36,IF($AG63=TIME(2,30,0),コード表!$B$37,IF($AG63=TIME(3,0,0),コード表!$B$38,IF($AG63=TIME(3,30,0),コード表!$B$39,IF($AG63=TIME(4,0,0),コード表!$B$40,IF($AG63=TIME(4,30,0),コード表!$B$41,IF($AG63=TIME(5,0,0),コード表!$B$42,IF($AG63=TIME(5,30,0),コード表!$B$43,IF($AG63=TIME(6,0,0),コード表!$B$44,IF($AG63=TIME(6,30,0),コード表!$B$45,IF($AG63=TIME(7,0,0),コード表!$B$46,IF($AG63=TIME(7,30,0),コード表!$B$47,IF($AG63=TIME(8,0,0),コード表!$B$48,IF($AG63=TIME(8,30,0),コード表!$B$49,IF($AG63=TIME(9,0,0),コード表!$B$50,IF($AG63=TIME(9,30,0),コード表!$B$51,IF($AG63=TIME(10,0,0),コード表!$B$52,IF($AG63=TIME(10,30,0),コード表!$B$53,IF($AG63=TIME(11,0,0),コード表!$B$54,IF($AG63=TIME(11,30,0),コード表!$B$55,IF($AG63=TIME(12,0,0),コード表!$B$56,IF($AG63=TIME(12,30,0),コード表!$B$57,IF($AG63=TIME(13,0,0),コード表!$B$58,IF($AG63=TIME(13,30,0),コード表!$B$59,IF($AG63=TIME(14,0,0),コード表!$B$60,IF($AG63=TIME(14,30,0),コード表!$B$61,IF($AG63=TIME(15,0,0),コード表!$B$62,IF($AG63=TIME(15,30,0),コード表!$B$63,IF($AG63=TIME(16,0,0),コード表!$B$64,IF($AG63=TIME(16,30,0),コード表!$B$65,IF($AG63=TIME(17,0,0),コード表!$B$66,IF($AG63=TIME(17,30,0),コード表!$B$67,IF($AG63=TIME(18,0,0),コード表!$B$68))))))))))))))))))))))))))))))))))</f>
        <v/>
      </c>
      <c r="BK63" s="420" t="str">
        <f t="shared" ref="BK63" si="221">IF(SUMIFS($AZ$13:$AZ$74,$AT$13:$AT$74,BF63)&gt;0,"〇","")</f>
        <v/>
      </c>
      <c r="BL63" s="420" t="str">
        <f>IF(BK63="","",IF($AG63=TIME(2,0,0),コード表!$B$69,IF($AG63=TIME(2,30,0),コード表!$B$70,IF($AG63=TIME(3,0,0),コード表!$B$71,IF($AG63=TIME(3,30,0),コード表!$B$72,IF($AG63=TIME(4,0,0),コード表!$B$73,IF($AG63=TIME(4,30,0),コード表!$B$74,IF($AG63=TIME(5,0,0),コード表!$B$75,IF($AG63=TIME(5,30,0),コード表!$B$76,IF($AG63=TIME(6,0,0),コード表!$B$77,IF($AG63=TIME(6,30,0),コード表!$B$78,IF($AG63=TIME(7,0,0),コード表!$B$79,IF($AG63=TIME(7,30,0),コード表!$B$80,IF($AG63=TIME(8,0,0),コード表!$B$81,IF($AG63=TIME(8,30,0),コード表!$B$82,IF($AG63=TIME(9,0,0),コード表!$B$83,IF($AG63=TIME(9,30,0),コード表!$B$84,IF($AG63=TIME(10,0,0),コード表!$B$85,IF($AG63=TIME(10,30,0),コード表!$B$86,IF($AG63=TIME(11,0,0),コード表!$B$87,IF($AG63=TIME(11,30,0),コード表!$B$88,IF($AG63=TIME(12,0,0),コード表!$B$89,IF($AG63=TIME(12,30,0),コード表!$B$90,IF($AG63=TIME(13,0,0),コード表!$B$91,IF($AG63=TIME(13,30,0),コード表!$B$92,IF($AG63=TIME(14,0,0),コード表!$B$93,IF($AG63=TIME(14,30,0),コード表!$B$94,IF($AG63=TIME(15,0,0),コード表!$B$95,IF($AG63=TIME(15,30,0),コード表!$B$96,IF($AG63=TIME(16,0,0),コード表!$B$97,IF($AG63=TIME(16,30,0),コード表!$B$98,IF($AG63=TIME(17,0,0),コード表!$B$99,IF($AG63=TIME(17,30,0),コード表!$B$100,IF($AG63=TIME(18,0,0),コード表!$B$101))))))))))))))))))))))))))))))))))</f>
        <v/>
      </c>
      <c r="BM63" s="407" t="str">
        <f t="shared" ref="BM63" si="222">IF(SUMIFS($BA$13:$BA$74,$AT$13:$AT$74,BF63)&gt;0,"〇","")</f>
        <v/>
      </c>
      <c r="BN63" s="407" t="str">
        <f>IF(BM63="","",IF($AG63=TIME(2,0,0),コード表!$B$102,IF($AG63=TIME(2,30,0),コード表!$B$103,IF($AG63=TIME(3,0,0),コード表!$B$104,IF($AG63=TIME(3,30,0),コード表!$B$105,IF($AG63=TIME(4,0,0),コード表!$B$106,IF($AG63=TIME(4,30,0),コード表!$B$107,IF($AG63=TIME(5,0,0),コード表!$B$108,IF($AG63=TIME(5,30,0),コード表!$B$109,IF($AG63=TIME(6,0,0),コード表!$B$110,IF($AG63=TIME(6,30,0),コード表!$B$111,IF($AG63=TIME(7,0,0),コード表!$B$112,IF($AG63=TIME(7,30,0),コード表!$B$113,IF($AG63=TIME(8,0,0),コード表!$B$114,IF($AG63=TIME(8,30,0),コード表!$B$115,IF($AG63=TIME(9,0,0),コード表!$B$116,IF($AG63=TIME(9,30,0),コード表!$B$117,IF($AG63=TIME(10,0,0),コード表!$B$118,IF($AG63=TIME(10,30,0),コード表!$B$119,IF($AG63=TIME(11,0,0),コード表!$B$120,IF($AG63=TIME(11,30,0),コード表!$B$121,IF($AG63=TIME(12,0,0),コード表!$B$122,IF($AG63=TIME(12,30,0),コード表!$B$123,IF($AG63=TIME(13,0,0),コード表!$B$124,IF($AG63=TIME(13,30,0),コード表!$B$125,IF($AG63=TIME(14,0,0),コード表!$B$126,IF($AG63=TIME(14,30,0),コード表!$B$127,IF($AG63=TIME(15,0,0),コード表!$B$128,IF($AG63=TIME(15,30,0),コード表!$B$129,IF($AG63=TIME(16,0,0),コード表!$B$130,IF($AG63=TIME(16,30,0),コード表!$B$131,IF($AG63=TIME(17,0,0),コード表!$B$132,IF($AG63=TIME(17,30,0),コード表!$B$133,IF($AG63=TIME(18,0,0),コード表!$B$134))))))))))))))))))))))))))))))))))</f>
        <v/>
      </c>
      <c r="BO63" s="408" t="str">
        <f t="shared" ref="BO63" si="223">IF(SUMIF($AT$13:$AT$74,BF63,$BB$13:$BB$74)=0,"",SUMIF($AT$13:$AT$74,BF63,$BB$13:$BB$74))</f>
        <v/>
      </c>
      <c r="BP63" s="409" t="str">
        <f t="shared" ref="BP63" si="224">IF(AND(BH63="",BJ63="",BL63="",BN63="",BO63=""),"",MAX(BH63+BJ63,BH63+BL63,BH63+BN63))</f>
        <v/>
      </c>
      <c r="BQ63" s="409" t="str">
        <f t="shared" ref="BQ63" si="225">IF(AND(BH63="",BJ63="",BL63="",BN63=""),"",IF(AND(BJ63="",BL63="",BN63=""),"加算無",IF(MAX(BH63+BJ63+BO63,BH63+BL63+BO63,BH63+BN63+BO63)=BH63+BJ63+BO63,"重度",IF(MAX(BH63+BJ63+BO63,BH63+BL63+BO63,BH63+BN63+BO63)=BH63+BL63+BO63,"外",IF(MAX(BH63+BJ63+BO63,BH63+BL63+BO63,BH63+BN63+BO63)=BH63+BN63+BO63,"内")))))</f>
        <v/>
      </c>
    </row>
    <row r="64" spans="1:69" s="5" customFormat="1" ht="17.649999999999999" customHeight="1" thickTop="1" thickBot="1">
      <c r="A64" s="12"/>
      <c r="B64" s="16"/>
      <c r="C64" s="288"/>
      <c r="D64" s="289"/>
      <c r="E64" s="292"/>
      <c r="F64" s="293"/>
      <c r="G64" s="296"/>
      <c r="H64" s="297"/>
      <c r="I64" s="299"/>
      <c r="J64" s="301"/>
      <c r="K64" s="297"/>
      <c r="L64" s="301"/>
      <c r="M64" s="297"/>
      <c r="N64" s="299"/>
      <c r="O64" s="417"/>
      <c r="P64" s="418"/>
      <c r="Q64" s="394"/>
      <c r="R64" s="395"/>
      <c r="S64" s="378"/>
      <c r="T64" s="379"/>
      <c r="U64" s="382"/>
      <c r="V64" s="383"/>
      <c r="W64" s="382"/>
      <c r="X64" s="383"/>
      <c r="Y64" s="382"/>
      <c r="Z64" s="398"/>
      <c r="AA64" s="402"/>
      <c r="AB64" s="403"/>
      <c r="AC64" s="404"/>
      <c r="AD64" s="127"/>
      <c r="AE64" s="430"/>
      <c r="AF64" s="432"/>
      <c r="AG64" s="387"/>
      <c r="AH64" s="388"/>
      <c r="AI64" s="388"/>
      <c r="AJ64" s="389"/>
      <c r="AK64" s="374"/>
      <c r="AL64" s="374"/>
      <c r="AM64" s="374"/>
      <c r="AN64" s="374"/>
      <c r="AO64" s="375"/>
      <c r="AP64" s="128"/>
      <c r="AQ64" s="129"/>
      <c r="AR64" s="128"/>
      <c r="AT64" s="390"/>
      <c r="AU64" s="391"/>
      <c r="AV64" s="391"/>
      <c r="AW64" s="421"/>
      <c r="AX64" s="420"/>
      <c r="AY64" s="420"/>
      <c r="AZ64" s="420"/>
      <c r="BA64" s="407"/>
      <c r="BB64" s="408"/>
      <c r="BF64" s="410"/>
      <c r="BG64" s="411"/>
      <c r="BH64" s="419"/>
      <c r="BI64" s="420"/>
      <c r="BJ64" s="420"/>
      <c r="BK64" s="420"/>
      <c r="BL64" s="420"/>
      <c r="BM64" s="407"/>
      <c r="BN64" s="407"/>
      <c r="BO64" s="408"/>
      <c r="BP64" s="409"/>
      <c r="BQ64" s="409"/>
    </row>
    <row r="65" spans="1:69" s="5" customFormat="1" ht="17.649999999999999" customHeight="1" thickTop="1" thickBot="1">
      <c r="A65" s="12"/>
      <c r="B65" s="16"/>
      <c r="C65" s="288"/>
      <c r="D65" s="289"/>
      <c r="E65" s="290" t="str">
        <f>IF(C65="","",TEXT(AT65,"aaa"))</f>
        <v/>
      </c>
      <c r="F65" s="291"/>
      <c r="G65" s="445"/>
      <c r="H65" s="414"/>
      <c r="I65" s="412" t="s">
        <v>122</v>
      </c>
      <c r="J65" s="413"/>
      <c r="K65" s="414"/>
      <c r="L65" s="413"/>
      <c r="M65" s="414"/>
      <c r="N65" s="412" t="s">
        <v>122</v>
      </c>
      <c r="O65" s="415"/>
      <c r="P65" s="416"/>
      <c r="Q65" s="392" t="str">
        <f>IF(G65="","",IF(AW65&lt;TIME(2,0,0),TIME(2,0,0),IF(MINUTE(AW65)&lt;30,TIME(HOUR(AW65),30,0),TIME(HOUR(AW65)+1,0,0))))</f>
        <v/>
      </c>
      <c r="R65" s="393"/>
      <c r="S65" s="376"/>
      <c r="T65" s="377"/>
      <c r="U65" s="380"/>
      <c r="V65" s="381"/>
      <c r="W65" s="380"/>
      <c r="X65" s="381"/>
      <c r="Y65" s="396"/>
      <c r="Z65" s="397"/>
      <c r="AA65" s="399"/>
      <c r="AB65" s="400"/>
      <c r="AC65" s="401"/>
      <c r="AD65" s="127"/>
      <c r="AE65" s="429">
        <v>27</v>
      </c>
      <c r="AF65" s="431" t="str">
        <f t="shared" ca="1" si="12"/>
        <v>日</v>
      </c>
      <c r="AG65" s="384" t="str">
        <f t="shared" ref="AG65" si="226">IF(BG65=0,"",IF(BG65&lt;TIME(2,0,0),TIME(2,0,0),IF(MINUTE(BG65)&lt;30,TIME(HOUR(BG65),30,0),TIME(HOUR(BG65)+1,0,0))))</f>
        <v/>
      </c>
      <c r="AH65" s="385"/>
      <c r="AI65" s="385"/>
      <c r="AJ65" s="386"/>
      <c r="AK65" s="372" t="str">
        <f t="shared" ref="AK65" si="227">IF(AND(BH65="",BJ65="",BL65="",BN65="",BO65=""),"",MAX(BH65+BJ65+BO65,BH65+BL65+BO65,BH65+BN65+BO65))</f>
        <v/>
      </c>
      <c r="AL65" s="372"/>
      <c r="AM65" s="372"/>
      <c r="AN65" s="372"/>
      <c r="AO65" s="373"/>
      <c r="AP65" s="128"/>
      <c r="AQ65" s="129"/>
      <c r="AR65" s="128"/>
      <c r="AT65" s="390" t="e">
        <f>DATE(請求書!$K$29,請求書!$Q$29,'実績記録 （２枚用）'!C65)</f>
        <v>#NUM!</v>
      </c>
      <c r="AU65" s="391">
        <f>TIME(G65,J65,0)</f>
        <v>0</v>
      </c>
      <c r="AV65" s="391">
        <f>TIME(L65,O65,0)</f>
        <v>0</v>
      </c>
      <c r="AW65" s="421">
        <f t="shared" ref="AW65" si="228">AV65-AU65</f>
        <v>0</v>
      </c>
      <c r="AX65" s="420" t="str">
        <f>IF($Q65=TIME(2,0,0),コード表!$B$3,IF($Q65=TIME(2,30,0),コード表!$B$4,IF($Q65=TIME(3,0,0),コード表!$B$5,IF($Q65=TIME(3,30,0),コード表!$B$6,IF($Q65=TIME(4,0,0),コード表!$B$7,IF($Q65=TIME(4,30,0),コード表!$B$8,IF($Q65=TIME(5,0,0),コード表!$B$9,IF($Q65=TIME(5,30,0),コード表!$B$10,IF($Q65=TIME(6,0,0),コード表!$B$11,IF($Q65=TIME(6,30,0),コード表!$B$12,IF($Q65=TIME(7,0,0),コード表!$B$13,IF($Q65=TIME(7,30,0),コード表!$B$14,IF($Q65=TIME(8,0,0),コード表!$B$15,IF($Q65=TIME(8,30,0),コード表!$B$16,IF($Q65=TIME(9,0,0),コード表!$B$17,IF($Q65=TIME(9,30,0),コード表!$B$18,IF($Q65=TIME(10,0,0),コード表!$B$19,IF($Q65=TIME(10,30,0),コード表!$B$20,IF($Q65=TIME(11,0,0),コード表!$B$21,IF($Q65=TIME(11,30,0),コード表!$B$22,IF($Q65=TIME(12,0,0),コード表!$B$23,IF($Q65=TIME(12,30,0),コード表!$B$24,IF($Q65=TIME(13,0,0),コード表!$B$25,IF($Q65=TIME(13,30,0),コード表!$B$26,IF($Q65=TIME(14,0,0),コード表!$B$27,IF($Q65=TIME(14,30,0),コード表!$B$28,IF($Q65=TIME(15,0,0),コード表!$B$29,IF($Q65=TIME(15,30,0),コード表!$B$30,IF($Q65=TIME(16,0,0),コード表!$B$31,IF($Q65=TIME(16,30,0),コード表!$B$32,IF($Q65=TIME(17,0,0),コード表!$B$33,IF($Q65=TIME(17,30,0),コード表!$B$34,IF($Q65=TIME(18,0,0),コード表!$B$35,"")))))))))))))))))))))))))))))))))</f>
        <v/>
      </c>
      <c r="AY65" s="420" t="str">
        <f>IF(S65="","",IF($Q65=TIME(2,0,0),コード表!$B$36,IF($Q65=TIME(2,30,0),コード表!$B$37,IF($Q65=TIME(3,0,0),コード表!$B$38,IF($Q65=TIME(3,30,0),コード表!$B$39,IF($Q65=TIME(4,0,0),コード表!$B$40,IF($Q65=TIME(4,30,0),コード表!$B$41,IF($Q65=TIME(5,0,0),コード表!$B$42,IF($Q65=TIME(5,30,0),コード表!$B$43,IF($Q65=TIME(6,0,0),コード表!$B$44,IF($Q65=TIME(6,30,0),コード表!$B$45,IF($Q65=TIME(7,0,0),コード表!$B$46,IF($Q65=TIME(7,30,0),コード表!$B$47,IF($Q65=TIME(8,0,0),コード表!$B$48,IF($Q65=TIME(8,30,0),コード表!$B$49,IF($Q65=TIME(9,0,0),コード表!$B$50,IF($Q65=TIME(9,30,0),コード表!$B$51,IF($Q65=TIME(10,0,0),コード表!$B$52,IF($Q65=TIME(10,30,0),コード表!$B$53,IF($Q65=TIME(11,0,0),コード表!$B$54,IF($Q65=TIME(11,30,0),コード表!$B$55,IF($Q65=TIME(12,0,0),コード表!$B$56,IF($Q65=TIME(12,30,0),コード表!$B$57,IF($Q65=TIME(13,0,0),コード表!$B$58,IF($Q65=TIME(13,30,0),コード表!$B$59,IF($Q65=TIME(14,0,0),コード表!$B$60,IF($Q65=TIME(14,30,0),コード表!$B$61,IF($Q65=TIME(15,0,0),コード表!$B$62,IF($Q65=TIME(15,30,0),コード表!$B$63,IF($Q65=TIME(16,0,0),コード表!$B$64,IF($Q65=TIME(16,30,0),コード表!$B$65,IF($Q65=TIME(17,0,0),コード表!$B$66,IF($Q65=TIME(17,30,0),コード表!$B$67,IF($Q65=TIME(18,0,0),コード表!$B$68))))))))))))))))))))))))))))))))))</f>
        <v/>
      </c>
      <c r="AZ65" s="420" t="str">
        <f>IF(U65="","",IF($Q65=TIME(2,0,0),コード表!$B$69,IF($Q65=TIME(2,30,0),コード表!$B$70,IF($Q65=TIME(3,0,0),コード表!$B$71,IF($Q65=TIME(3,30,0),コード表!$B$72,IF($Q65=TIME(4,0,0),コード表!$B$73,IF($Q65=TIME(4,30,0),コード表!$B$74,IF($Q65=TIME(5,0,0),コード表!$B$75,IF($Q65=TIME(5,30,0),コード表!$B$76,IF($Q65=TIME(6,0,0),コード表!$B$77,IF($Q65=TIME(6,30,0),コード表!$B$78,IF($Q65=TIME(7,0,0),コード表!$B$79,IF($Q65=TIME(7,30,0),コード表!$B$80,IF($Q65=TIME(8,0,0),コード表!$B$81,IF($Q65=TIME(8,30,0),コード表!$B$82,IF($Q65=TIME(9,0,0),コード表!$B$83,IF($Q65=TIME(9,30,0),コード表!$B$84,IF($Q65=TIME(10,0,0),コード表!$B$85,IF($Q65=TIME(10,30,0),コード表!$B$86,IF($Q65=TIME(11,0,0),コード表!$B$87,IF($Q65=TIME(11,30,0),コード表!$B$88,IF($Q65=TIME(12,0,0),コード表!$B$89,IF($Q65=TIME(12,30,0),コード表!$B$90,IF($Q65=TIME(13,0,0),コード表!$B$91,IF($Q65=TIME(13,30,0),コード表!$B$92,IF($Q65=TIME(14,0,0),コード表!$B$93,IF($Q65=TIME(14,30,0),コード表!$B$94,IF($Q65=TIME(15,0,0),コード表!$B$95,IF($Q65=TIME(15,30,0),コード表!$B$96,IF($Q65=TIME(16,0,0),コード表!$B$97,IF($Q65=TIME(16,30,0),コード表!$B$98,IF($Q65=TIME(17,0,0),コード表!$B$99,IF($Q65=TIME(17,30,0),コード表!$B$100,IF($Q65=TIME(18,0,0),コード表!$B$101))))))))))))))))))))))))))))))))))</f>
        <v/>
      </c>
      <c r="BA65" s="407" t="str">
        <f>IF(W65="","",IF($Q65=TIME(2,0,0),コード表!$B$102,IF($Q65=TIME(2,30,0),コード表!$B$103,IF($Q65=TIME(3,0,0),コード表!$B$104,IF($Q65=TIME(3,30,0),コード表!$B$105,IF($Q65=TIME(4,0,0),コード表!$B$106,IF($Q65=TIME(4,30,0),コード表!$B$107,IF($Q65=TIME(5,0,0),コード表!$B$108,IF($Q65=TIME(5,30,0),コード表!$B$109,IF($Q65=TIME(6,0,0),コード表!$B$110,IF($Q65=TIME(6,30,0),コード表!$B$111,IF($Q65=TIME(7,0,0),コード表!$B$112,IF($Q65=TIME(7,30,0),コード表!$B$113,IF($Q65=TIME(8,0,0),コード表!$B$114,IF($Q65=TIME(8,30,0),コード表!$B$115,IF($Q65=TIME(9,0,0),コード表!$B$116,IF($Q65=TIME(9,30,0),コード表!$B$117,IF($Q65=TIME(10,0,0),コード表!$B$118,IF($Q65=TIME(10,30,0),コード表!$B$119,IF($Q65=TIME(11,0,0),コード表!$B$120,IF($Q65=TIME(11,30,0),コード表!$B$121,IF($Q65=TIME(12,0,0),コード表!$B$122,IF($Q65=TIME(12,30,0),コード表!$B$123,IF($Q65=TIME(13,0,0),コード表!$B$124,IF($Q65=TIME(13,30,0),コード表!$B$125,IF($Q65=TIME(14,0,0),コード表!$B$126,IF($Q65=TIME(14,30,0),コード表!$B$127,IF($Q65=TIME(15,0,0),コード表!$B$128,IF($Q65=TIME(15,30,0),コード表!$B$129,IF($Q65=TIME(16,0,0),コード表!$B$130,IF($Q65=TIME(16,30,0),コード表!$B$131,IF($Q65=TIME(17,0,0),コード表!$B$132,IF($Q65=TIME(17,30,0),コード表!$B$133,IF($Q65=TIME(18,0,0),コード表!$B$134))))))))))))))))))))))))))))))))))</f>
        <v/>
      </c>
      <c r="BB65" s="408" t="str">
        <f>IF(Y65="","",Y65*コード表!$B$135)</f>
        <v/>
      </c>
      <c r="BF65" s="410">
        <f>DATE(請求書!$K$29,請求書!$Q$29,'実績記録 （２枚用）'!AE65)</f>
        <v>45865</v>
      </c>
      <c r="BG65" s="411">
        <f t="shared" si="178"/>
        <v>0</v>
      </c>
      <c r="BH65" s="419" t="str">
        <f>IF($AG65=TIME(2,0,0),コード表!$B$3,IF($AG65=TIME(2,30,0),コード表!$B$4,IF($AG65=TIME(3,0,0),コード表!$B$5,IF($AG65=TIME(3,30,0),コード表!$B$6,IF($AG65=TIME(4,0,0),コード表!$B$7,IF($AG65=TIME(4,30,0),コード表!$B$8,IF($AG65=TIME(5,0,0),コード表!$B$9,IF($AG65=TIME(5,30,0),コード表!$B$10,IF($AG65=TIME(6,0,0),コード表!$B$11,IF($AG65=TIME(6,30,0),コード表!$B$12,IF($AG65=TIME(7,0,0),コード表!$B$13,IF($AG65=TIME(7,30,0),コード表!$B$14,IF($AG65=TIME(8,0,0),コード表!$B$15,IF($AG65=TIME(8,30,0),コード表!$B$16,IF($AG65=TIME(9,0,0),コード表!$B$17,IF($AG65=TIME(9,30,0),コード表!$B$18,IF($AG65=TIME(10,0,0),コード表!$B$19,IF($AG65=TIME(10,30,0),コード表!$B$20,IF($AG65=TIME(11,0,0),コード表!$B$21,IF($AG65=TIME(11,30,0),コード表!$B$22,IF($AG65=TIME(12,0,0),コード表!$B$23,IF($AG65=TIME(12,30,0),コード表!$B$24,IF($AG65=TIME(13,0,0),コード表!$B$25,IF($AG65=TIME(13,30,0),コード表!$B$26,IF($AG65=TIME(14,0,0),コード表!$B$27,IF($AG65=TIME(14,30,0),コード表!$B$28,IF($AG65=TIME(15,0,0),コード表!$B$29,IF($AG65=TIME(15,30,0),コード表!$B$30,IF($AG65=TIME(16,0,0),コード表!$B$31,IF($AG65=TIME(16,30,0),コード表!$B$32,IF($AG65=TIME(17,0,0),コード表!$B$33,IF($AG65=TIME(17,30,0),コード表!$B$34,IF($AG65=TIME(18,0,0),コード表!$B$35,"")))))))))))))))))))))))))))))))))</f>
        <v/>
      </c>
      <c r="BI65" s="420" t="str">
        <f t="shared" si="56"/>
        <v/>
      </c>
      <c r="BJ65" s="420" t="str">
        <f>IF(BI65="","",IF($AG65=TIME(2,0,0),コード表!$B$36,IF($AG65=TIME(2,30,0),コード表!$B$37,IF($AG65=TIME(3,0,0),コード表!$B$38,IF($AG65=TIME(3,30,0),コード表!$B$39,IF($AG65=TIME(4,0,0),コード表!$B$40,IF($AG65=TIME(4,30,0),コード表!$B$41,IF($AG65=TIME(5,0,0),コード表!$B$42,IF($AG65=TIME(5,30,0),コード表!$B$43,IF($AG65=TIME(6,0,0),コード表!$B$44,IF($AG65=TIME(6,30,0),コード表!$B$45,IF($AG65=TIME(7,0,0),コード表!$B$46,IF($AG65=TIME(7,30,0),コード表!$B$47,IF($AG65=TIME(8,0,0),コード表!$B$48,IF($AG65=TIME(8,30,0),コード表!$B$49,IF($AG65=TIME(9,0,0),コード表!$B$50,IF($AG65=TIME(9,30,0),コード表!$B$51,IF($AG65=TIME(10,0,0),コード表!$B$52,IF($AG65=TIME(10,30,0),コード表!$B$53,IF($AG65=TIME(11,0,0),コード表!$B$54,IF($AG65=TIME(11,30,0),コード表!$B$55,IF($AG65=TIME(12,0,0),コード表!$B$56,IF($AG65=TIME(12,30,0),コード表!$B$57,IF($AG65=TIME(13,0,0),コード表!$B$58,IF($AG65=TIME(13,30,0),コード表!$B$59,IF($AG65=TIME(14,0,0),コード表!$B$60,IF($AG65=TIME(14,30,0),コード表!$B$61,IF($AG65=TIME(15,0,0),コード表!$B$62,IF($AG65=TIME(15,30,0),コード表!$B$63,IF($AG65=TIME(16,0,0),コード表!$B$64,IF($AG65=TIME(16,30,0),コード表!$B$65,IF($AG65=TIME(17,0,0),コード表!$B$66,IF($AG65=TIME(17,30,0),コード表!$B$67,IF($AG65=TIME(18,0,0),コード表!$B$68))))))))))))))))))))))))))))))))))</f>
        <v/>
      </c>
      <c r="BK65" s="420" t="str">
        <f t="shared" ref="BK65" si="229">IF(SUMIFS($AZ$13:$AZ$74,$AT$13:$AT$74,BF65)&gt;0,"〇","")</f>
        <v/>
      </c>
      <c r="BL65" s="420" t="str">
        <f>IF(BK65="","",IF($AG65=TIME(2,0,0),コード表!$B$69,IF($AG65=TIME(2,30,0),コード表!$B$70,IF($AG65=TIME(3,0,0),コード表!$B$71,IF($AG65=TIME(3,30,0),コード表!$B$72,IF($AG65=TIME(4,0,0),コード表!$B$73,IF($AG65=TIME(4,30,0),コード表!$B$74,IF($AG65=TIME(5,0,0),コード表!$B$75,IF($AG65=TIME(5,30,0),コード表!$B$76,IF($AG65=TIME(6,0,0),コード表!$B$77,IF($AG65=TIME(6,30,0),コード表!$B$78,IF($AG65=TIME(7,0,0),コード表!$B$79,IF($AG65=TIME(7,30,0),コード表!$B$80,IF($AG65=TIME(8,0,0),コード表!$B$81,IF($AG65=TIME(8,30,0),コード表!$B$82,IF($AG65=TIME(9,0,0),コード表!$B$83,IF($AG65=TIME(9,30,0),コード表!$B$84,IF($AG65=TIME(10,0,0),コード表!$B$85,IF($AG65=TIME(10,30,0),コード表!$B$86,IF($AG65=TIME(11,0,0),コード表!$B$87,IF($AG65=TIME(11,30,0),コード表!$B$88,IF($AG65=TIME(12,0,0),コード表!$B$89,IF($AG65=TIME(12,30,0),コード表!$B$90,IF($AG65=TIME(13,0,0),コード表!$B$91,IF($AG65=TIME(13,30,0),コード表!$B$92,IF($AG65=TIME(14,0,0),コード表!$B$93,IF($AG65=TIME(14,30,0),コード表!$B$94,IF($AG65=TIME(15,0,0),コード表!$B$95,IF($AG65=TIME(15,30,0),コード表!$B$96,IF($AG65=TIME(16,0,0),コード表!$B$97,IF($AG65=TIME(16,30,0),コード表!$B$98,IF($AG65=TIME(17,0,0),コード表!$B$99,IF($AG65=TIME(17,30,0),コード表!$B$100,IF($AG65=TIME(18,0,0),コード表!$B$101))))))))))))))))))))))))))))))))))</f>
        <v/>
      </c>
      <c r="BM65" s="407" t="str">
        <f t="shared" ref="BM65" si="230">IF(SUMIFS($BA$13:$BA$74,$AT$13:$AT$74,BF65)&gt;0,"〇","")</f>
        <v/>
      </c>
      <c r="BN65" s="407" t="str">
        <f>IF(BM65="","",IF($AG65=TIME(2,0,0),コード表!$B$102,IF($AG65=TIME(2,30,0),コード表!$B$103,IF($AG65=TIME(3,0,0),コード表!$B$104,IF($AG65=TIME(3,30,0),コード表!$B$105,IF($AG65=TIME(4,0,0),コード表!$B$106,IF($AG65=TIME(4,30,0),コード表!$B$107,IF($AG65=TIME(5,0,0),コード表!$B$108,IF($AG65=TIME(5,30,0),コード表!$B$109,IF($AG65=TIME(6,0,0),コード表!$B$110,IF($AG65=TIME(6,30,0),コード表!$B$111,IF($AG65=TIME(7,0,0),コード表!$B$112,IF($AG65=TIME(7,30,0),コード表!$B$113,IF($AG65=TIME(8,0,0),コード表!$B$114,IF($AG65=TIME(8,30,0),コード表!$B$115,IF($AG65=TIME(9,0,0),コード表!$B$116,IF($AG65=TIME(9,30,0),コード表!$B$117,IF($AG65=TIME(10,0,0),コード表!$B$118,IF($AG65=TIME(10,30,0),コード表!$B$119,IF($AG65=TIME(11,0,0),コード表!$B$120,IF($AG65=TIME(11,30,0),コード表!$B$121,IF($AG65=TIME(12,0,0),コード表!$B$122,IF($AG65=TIME(12,30,0),コード表!$B$123,IF($AG65=TIME(13,0,0),コード表!$B$124,IF($AG65=TIME(13,30,0),コード表!$B$125,IF($AG65=TIME(14,0,0),コード表!$B$126,IF($AG65=TIME(14,30,0),コード表!$B$127,IF($AG65=TIME(15,0,0),コード表!$B$128,IF($AG65=TIME(15,30,0),コード表!$B$129,IF($AG65=TIME(16,0,0),コード表!$B$130,IF($AG65=TIME(16,30,0),コード表!$B$131,IF($AG65=TIME(17,0,0),コード表!$B$132,IF($AG65=TIME(17,30,0),コード表!$B$133,IF($AG65=TIME(18,0,0),コード表!$B$134))))))))))))))))))))))))))))))))))</f>
        <v/>
      </c>
      <c r="BO65" s="408" t="str">
        <f t="shared" ref="BO65" si="231">IF(SUMIF($AT$13:$AT$74,BF65,$BB$13:$BB$74)=0,"",SUMIF($AT$13:$AT$74,BF65,$BB$13:$BB$74))</f>
        <v/>
      </c>
      <c r="BP65" s="409" t="str">
        <f t="shared" ref="BP65" si="232">IF(AND(BH65="",BJ65="",BL65="",BN65="",BO65=""),"",MAX(BH65+BJ65,BH65+BL65,BH65+BN65))</f>
        <v/>
      </c>
      <c r="BQ65" s="409" t="str">
        <f t="shared" ref="BQ65" si="233">IF(AND(BH65="",BJ65="",BL65="",BN65=""),"",IF(AND(BJ65="",BL65="",BN65=""),"加算無",IF(MAX(BH65+BJ65+BO65,BH65+BL65+BO65,BH65+BN65+BO65)=BH65+BJ65+BO65,"重度",IF(MAX(BH65+BJ65+BO65,BH65+BL65+BO65,BH65+BN65+BO65)=BH65+BL65+BO65,"外",IF(MAX(BH65+BJ65+BO65,BH65+BL65+BO65,BH65+BN65+BO65)=BH65+BN65+BO65,"内")))))</f>
        <v/>
      </c>
    </row>
    <row r="66" spans="1:69" s="5" customFormat="1" ht="17.649999999999999" customHeight="1" thickTop="1" thickBot="1">
      <c r="A66" s="12"/>
      <c r="B66" s="16"/>
      <c r="C66" s="288"/>
      <c r="D66" s="289"/>
      <c r="E66" s="292"/>
      <c r="F66" s="293"/>
      <c r="G66" s="296"/>
      <c r="H66" s="297"/>
      <c r="I66" s="299"/>
      <c r="J66" s="301"/>
      <c r="K66" s="297"/>
      <c r="L66" s="301"/>
      <c r="M66" s="297"/>
      <c r="N66" s="299"/>
      <c r="O66" s="417"/>
      <c r="P66" s="418"/>
      <c r="Q66" s="394"/>
      <c r="R66" s="395"/>
      <c r="S66" s="378"/>
      <c r="T66" s="379"/>
      <c r="U66" s="382"/>
      <c r="V66" s="383"/>
      <c r="W66" s="382"/>
      <c r="X66" s="383"/>
      <c r="Y66" s="382"/>
      <c r="Z66" s="398"/>
      <c r="AA66" s="402"/>
      <c r="AB66" s="403"/>
      <c r="AC66" s="404"/>
      <c r="AD66" s="127"/>
      <c r="AE66" s="430"/>
      <c r="AF66" s="432"/>
      <c r="AG66" s="387"/>
      <c r="AH66" s="388"/>
      <c r="AI66" s="388"/>
      <c r="AJ66" s="389"/>
      <c r="AK66" s="374"/>
      <c r="AL66" s="374"/>
      <c r="AM66" s="374"/>
      <c r="AN66" s="374"/>
      <c r="AO66" s="375"/>
      <c r="AP66" s="128"/>
      <c r="AQ66" s="129"/>
      <c r="AR66" s="128"/>
      <c r="AT66" s="390"/>
      <c r="AU66" s="391"/>
      <c r="AV66" s="391"/>
      <c r="AW66" s="421"/>
      <c r="AX66" s="420"/>
      <c r="AY66" s="420"/>
      <c r="AZ66" s="420"/>
      <c r="BA66" s="407"/>
      <c r="BB66" s="408"/>
      <c r="BF66" s="410"/>
      <c r="BG66" s="411"/>
      <c r="BH66" s="419"/>
      <c r="BI66" s="420"/>
      <c r="BJ66" s="420"/>
      <c r="BK66" s="420"/>
      <c r="BL66" s="420"/>
      <c r="BM66" s="407"/>
      <c r="BN66" s="407"/>
      <c r="BO66" s="408"/>
      <c r="BP66" s="409"/>
      <c r="BQ66" s="409"/>
    </row>
    <row r="67" spans="1:69" s="5" customFormat="1" ht="17.649999999999999" customHeight="1" thickTop="1" thickBot="1">
      <c r="A67" s="12"/>
      <c r="B67" s="16"/>
      <c r="C67" s="288"/>
      <c r="D67" s="289"/>
      <c r="E67" s="290" t="str">
        <f>IF(C67="","",TEXT(AT67,"aaa"))</f>
        <v/>
      </c>
      <c r="F67" s="291"/>
      <c r="G67" s="445"/>
      <c r="H67" s="414"/>
      <c r="I67" s="412" t="s">
        <v>122</v>
      </c>
      <c r="J67" s="413"/>
      <c r="K67" s="414"/>
      <c r="L67" s="413"/>
      <c r="M67" s="414"/>
      <c r="N67" s="412" t="s">
        <v>122</v>
      </c>
      <c r="O67" s="415"/>
      <c r="P67" s="416"/>
      <c r="Q67" s="392" t="str">
        <f>IF(G67="","",IF(AW67&lt;TIME(2,0,0),TIME(2,0,0),IF(MINUTE(AW67)&lt;30,TIME(HOUR(AW67),30,0),TIME(HOUR(AW67)+1,0,0))))</f>
        <v/>
      </c>
      <c r="R67" s="393"/>
      <c r="S67" s="376"/>
      <c r="T67" s="377"/>
      <c r="U67" s="380"/>
      <c r="V67" s="381"/>
      <c r="W67" s="380"/>
      <c r="X67" s="381"/>
      <c r="Y67" s="396"/>
      <c r="Z67" s="397"/>
      <c r="AA67" s="399"/>
      <c r="AB67" s="400"/>
      <c r="AC67" s="401"/>
      <c r="AD67" s="127"/>
      <c r="AE67" s="429">
        <v>28</v>
      </c>
      <c r="AF67" s="431" t="str">
        <f t="shared" ca="1" si="12"/>
        <v>月</v>
      </c>
      <c r="AG67" s="384" t="str">
        <f t="shared" ref="AG67" si="234">IF(BG67=0,"",IF(BG67&lt;TIME(2,0,0),TIME(2,0,0),IF(MINUTE(BG67)&lt;30,TIME(HOUR(BG67),30,0),TIME(HOUR(BG67)+1,0,0))))</f>
        <v/>
      </c>
      <c r="AH67" s="385"/>
      <c r="AI67" s="385"/>
      <c r="AJ67" s="386"/>
      <c r="AK67" s="372" t="str">
        <f t="shared" ref="AK67" si="235">IF(AND(BH67="",BJ67="",BL67="",BN67="",BO67=""),"",MAX(BH67+BJ67+BO67,BH67+BL67+BO67,BH67+BN67+BO67))</f>
        <v/>
      </c>
      <c r="AL67" s="372"/>
      <c r="AM67" s="372"/>
      <c r="AN67" s="372"/>
      <c r="AO67" s="373"/>
      <c r="AP67" s="128"/>
      <c r="AQ67" s="129"/>
      <c r="AR67" s="128"/>
      <c r="AT67" s="390" t="e">
        <f>DATE(請求書!$K$29,請求書!$Q$29,'実績記録 （２枚用）'!C67)</f>
        <v>#NUM!</v>
      </c>
      <c r="AU67" s="391">
        <f>TIME(G67,J67,0)</f>
        <v>0</v>
      </c>
      <c r="AV67" s="391">
        <f>TIME(L67,O67,0)</f>
        <v>0</v>
      </c>
      <c r="AW67" s="421">
        <f t="shared" ref="AW67" si="236">AV67-AU67</f>
        <v>0</v>
      </c>
      <c r="AX67" s="420" t="str">
        <f>IF($Q67=TIME(2,0,0),コード表!$B$3,IF($Q67=TIME(2,30,0),コード表!$B$4,IF($Q67=TIME(3,0,0),コード表!$B$5,IF($Q67=TIME(3,30,0),コード表!$B$6,IF($Q67=TIME(4,0,0),コード表!$B$7,IF($Q67=TIME(4,30,0),コード表!$B$8,IF($Q67=TIME(5,0,0),コード表!$B$9,IF($Q67=TIME(5,30,0),コード表!$B$10,IF($Q67=TIME(6,0,0),コード表!$B$11,IF($Q67=TIME(6,30,0),コード表!$B$12,IF($Q67=TIME(7,0,0),コード表!$B$13,IF($Q67=TIME(7,30,0),コード表!$B$14,IF($Q67=TIME(8,0,0),コード表!$B$15,IF($Q67=TIME(8,30,0),コード表!$B$16,IF($Q67=TIME(9,0,0),コード表!$B$17,IF($Q67=TIME(9,30,0),コード表!$B$18,IF($Q67=TIME(10,0,0),コード表!$B$19,IF($Q67=TIME(10,30,0),コード表!$B$20,IF($Q67=TIME(11,0,0),コード表!$B$21,IF($Q67=TIME(11,30,0),コード表!$B$22,IF($Q67=TIME(12,0,0),コード表!$B$23,IF($Q67=TIME(12,30,0),コード表!$B$24,IF($Q67=TIME(13,0,0),コード表!$B$25,IF($Q67=TIME(13,30,0),コード表!$B$26,IF($Q67=TIME(14,0,0),コード表!$B$27,IF($Q67=TIME(14,30,0),コード表!$B$28,IF($Q67=TIME(15,0,0),コード表!$B$29,IF($Q67=TIME(15,30,0),コード表!$B$30,IF($Q67=TIME(16,0,0),コード表!$B$31,IF($Q67=TIME(16,30,0),コード表!$B$32,IF($Q67=TIME(17,0,0),コード表!$B$33,IF($Q67=TIME(17,30,0),コード表!$B$34,IF($Q67=TIME(18,0,0),コード表!$B$35,"")))))))))))))))))))))))))))))))))</f>
        <v/>
      </c>
      <c r="AY67" s="420" t="str">
        <f>IF(S67="","",IF($Q67=TIME(2,0,0),コード表!$B$36,IF($Q67=TIME(2,30,0),コード表!$B$37,IF($Q67=TIME(3,0,0),コード表!$B$38,IF($Q67=TIME(3,30,0),コード表!$B$39,IF($Q67=TIME(4,0,0),コード表!$B$40,IF($Q67=TIME(4,30,0),コード表!$B$41,IF($Q67=TIME(5,0,0),コード表!$B$42,IF($Q67=TIME(5,30,0),コード表!$B$43,IF($Q67=TIME(6,0,0),コード表!$B$44,IF($Q67=TIME(6,30,0),コード表!$B$45,IF($Q67=TIME(7,0,0),コード表!$B$46,IF($Q67=TIME(7,30,0),コード表!$B$47,IF($Q67=TIME(8,0,0),コード表!$B$48,IF($Q67=TIME(8,30,0),コード表!$B$49,IF($Q67=TIME(9,0,0),コード表!$B$50,IF($Q67=TIME(9,30,0),コード表!$B$51,IF($Q67=TIME(10,0,0),コード表!$B$52,IF($Q67=TIME(10,30,0),コード表!$B$53,IF($Q67=TIME(11,0,0),コード表!$B$54,IF($Q67=TIME(11,30,0),コード表!$B$55,IF($Q67=TIME(12,0,0),コード表!$B$56,IF($Q67=TIME(12,30,0),コード表!$B$57,IF($Q67=TIME(13,0,0),コード表!$B$58,IF($Q67=TIME(13,30,0),コード表!$B$59,IF($Q67=TIME(14,0,0),コード表!$B$60,IF($Q67=TIME(14,30,0),コード表!$B$61,IF($Q67=TIME(15,0,0),コード表!$B$62,IF($Q67=TIME(15,30,0),コード表!$B$63,IF($Q67=TIME(16,0,0),コード表!$B$64,IF($Q67=TIME(16,30,0),コード表!$B$65,IF($Q67=TIME(17,0,0),コード表!$B$66,IF($Q67=TIME(17,30,0),コード表!$B$67,IF($Q67=TIME(18,0,0),コード表!$B$68))))))))))))))))))))))))))))))))))</f>
        <v/>
      </c>
      <c r="AZ67" s="420" t="str">
        <f>IF(U67="","",IF($Q67=TIME(2,0,0),コード表!$B$69,IF($Q67=TIME(2,30,0),コード表!$B$70,IF($Q67=TIME(3,0,0),コード表!$B$71,IF($Q67=TIME(3,30,0),コード表!$B$72,IF($Q67=TIME(4,0,0),コード表!$B$73,IF($Q67=TIME(4,30,0),コード表!$B$74,IF($Q67=TIME(5,0,0),コード表!$B$75,IF($Q67=TIME(5,30,0),コード表!$B$76,IF($Q67=TIME(6,0,0),コード表!$B$77,IF($Q67=TIME(6,30,0),コード表!$B$78,IF($Q67=TIME(7,0,0),コード表!$B$79,IF($Q67=TIME(7,30,0),コード表!$B$80,IF($Q67=TIME(8,0,0),コード表!$B$81,IF($Q67=TIME(8,30,0),コード表!$B$82,IF($Q67=TIME(9,0,0),コード表!$B$83,IF($Q67=TIME(9,30,0),コード表!$B$84,IF($Q67=TIME(10,0,0),コード表!$B$85,IF($Q67=TIME(10,30,0),コード表!$B$86,IF($Q67=TIME(11,0,0),コード表!$B$87,IF($Q67=TIME(11,30,0),コード表!$B$88,IF($Q67=TIME(12,0,0),コード表!$B$89,IF($Q67=TIME(12,30,0),コード表!$B$90,IF($Q67=TIME(13,0,0),コード表!$B$91,IF($Q67=TIME(13,30,0),コード表!$B$92,IF($Q67=TIME(14,0,0),コード表!$B$93,IF($Q67=TIME(14,30,0),コード表!$B$94,IF($Q67=TIME(15,0,0),コード表!$B$95,IF($Q67=TIME(15,30,0),コード表!$B$96,IF($Q67=TIME(16,0,0),コード表!$B$97,IF($Q67=TIME(16,30,0),コード表!$B$98,IF($Q67=TIME(17,0,0),コード表!$B$99,IF($Q67=TIME(17,30,0),コード表!$B$100,IF($Q67=TIME(18,0,0),コード表!$B$101))))))))))))))))))))))))))))))))))</f>
        <v/>
      </c>
      <c r="BA67" s="407" t="str">
        <f>IF(W67="","",IF($Q67=TIME(2,0,0),コード表!$B$102,IF($Q67=TIME(2,30,0),コード表!$B$103,IF($Q67=TIME(3,0,0),コード表!$B$104,IF($Q67=TIME(3,30,0),コード表!$B$105,IF($Q67=TIME(4,0,0),コード表!$B$106,IF($Q67=TIME(4,30,0),コード表!$B$107,IF($Q67=TIME(5,0,0),コード表!$B$108,IF($Q67=TIME(5,30,0),コード表!$B$109,IF($Q67=TIME(6,0,0),コード表!$B$110,IF($Q67=TIME(6,30,0),コード表!$B$111,IF($Q67=TIME(7,0,0),コード表!$B$112,IF($Q67=TIME(7,30,0),コード表!$B$113,IF($Q67=TIME(8,0,0),コード表!$B$114,IF($Q67=TIME(8,30,0),コード表!$B$115,IF($Q67=TIME(9,0,0),コード表!$B$116,IF($Q67=TIME(9,30,0),コード表!$B$117,IF($Q67=TIME(10,0,0),コード表!$B$118,IF($Q67=TIME(10,30,0),コード表!$B$119,IF($Q67=TIME(11,0,0),コード表!$B$120,IF($Q67=TIME(11,30,0),コード表!$B$121,IF($Q67=TIME(12,0,0),コード表!$B$122,IF($Q67=TIME(12,30,0),コード表!$B$123,IF($Q67=TIME(13,0,0),コード表!$B$124,IF($Q67=TIME(13,30,0),コード表!$B$125,IF($Q67=TIME(14,0,0),コード表!$B$126,IF($Q67=TIME(14,30,0),コード表!$B$127,IF($Q67=TIME(15,0,0),コード表!$B$128,IF($Q67=TIME(15,30,0),コード表!$B$129,IF($Q67=TIME(16,0,0),コード表!$B$130,IF($Q67=TIME(16,30,0),コード表!$B$131,IF($Q67=TIME(17,0,0),コード表!$B$132,IF($Q67=TIME(17,30,0),コード表!$B$133,IF($Q67=TIME(18,0,0),コード表!$B$134))))))))))))))))))))))))))))))))))</f>
        <v/>
      </c>
      <c r="BB67" s="408" t="str">
        <f>IF(Y67="","",Y67*コード表!$B$135)</f>
        <v/>
      </c>
      <c r="BF67" s="410">
        <f>DATE(請求書!$K$29,請求書!$Q$29,'実績記録 （２枚用）'!AE67)</f>
        <v>45866</v>
      </c>
      <c r="BG67" s="411">
        <f t="shared" ref="BG67" si="237">SUMIF($AT$13:$AT$74,BF67,$AW$13:$AW$74)</f>
        <v>0</v>
      </c>
      <c r="BH67" s="419" t="str">
        <f>IF($AG67=TIME(2,0,0),コード表!$B$3,IF($AG67=TIME(2,30,0),コード表!$B$4,IF($AG67=TIME(3,0,0),コード表!$B$5,IF($AG67=TIME(3,30,0),コード表!$B$6,IF($AG67=TIME(4,0,0),コード表!$B$7,IF($AG67=TIME(4,30,0),コード表!$B$8,IF($AG67=TIME(5,0,0),コード表!$B$9,IF($AG67=TIME(5,30,0),コード表!$B$10,IF($AG67=TIME(6,0,0),コード表!$B$11,IF($AG67=TIME(6,30,0),コード表!$B$12,IF($AG67=TIME(7,0,0),コード表!$B$13,IF($AG67=TIME(7,30,0),コード表!$B$14,IF($AG67=TIME(8,0,0),コード表!$B$15,IF($AG67=TIME(8,30,0),コード表!$B$16,IF($AG67=TIME(9,0,0),コード表!$B$17,IF($AG67=TIME(9,30,0),コード表!$B$18,IF($AG67=TIME(10,0,0),コード表!$B$19,IF($AG67=TIME(10,30,0),コード表!$B$20,IF($AG67=TIME(11,0,0),コード表!$B$21,IF($AG67=TIME(11,30,0),コード表!$B$22,IF($AG67=TIME(12,0,0),コード表!$B$23,IF($AG67=TIME(12,30,0),コード表!$B$24,IF($AG67=TIME(13,0,0),コード表!$B$25,IF($AG67=TIME(13,30,0),コード表!$B$26,IF($AG67=TIME(14,0,0),コード表!$B$27,IF($AG67=TIME(14,30,0),コード表!$B$28,IF($AG67=TIME(15,0,0),コード表!$B$29,IF($AG67=TIME(15,30,0),コード表!$B$30,IF($AG67=TIME(16,0,0),コード表!$B$31,IF($AG67=TIME(16,30,0),コード表!$B$32,IF($AG67=TIME(17,0,0),コード表!$B$33,IF($AG67=TIME(17,30,0),コード表!$B$34,IF($AG67=TIME(18,0,0),コード表!$B$35,"")))))))))))))))))))))))))))))))))</f>
        <v/>
      </c>
      <c r="BI67" s="420" t="str">
        <f t="shared" si="65"/>
        <v/>
      </c>
      <c r="BJ67" s="420" t="str">
        <f>IF(BI67="","",IF($AG67=TIME(2,0,0),コード表!$B$36,IF($AG67=TIME(2,30,0),コード表!$B$37,IF($AG67=TIME(3,0,0),コード表!$B$38,IF($AG67=TIME(3,30,0),コード表!$B$39,IF($AG67=TIME(4,0,0),コード表!$B$40,IF($AG67=TIME(4,30,0),コード表!$B$41,IF($AG67=TIME(5,0,0),コード表!$B$42,IF($AG67=TIME(5,30,0),コード表!$B$43,IF($AG67=TIME(6,0,0),コード表!$B$44,IF($AG67=TIME(6,30,0),コード表!$B$45,IF($AG67=TIME(7,0,0),コード表!$B$46,IF($AG67=TIME(7,30,0),コード表!$B$47,IF($AG67=TIME(8,0,0),コード表!$B$48,IF($AG67=TIME(8,30,0),コード表!$B$49,IF($AG67=TIME(9,0,0),コード表!$B$50,IF($AG67=TIME(9,30,0),コード表!$B$51,IF($AG67=TIME(10,0,0),コード表!$B$52,IF($AG67=TIME(10,30,0),コード表!$B$53,IF($AG67=TIME(11,0,0),コード表!$B$54,IF($AG67=TIME(11,30,0),コード表!$B$55,IF($AG67=TIME(12,0,0),コード表!$B$56,IF($AG67=TIME(12,30,0),コード表!$B$57,IF($AG67=TIME(13,0,0),コード表!$B$58,IF($AG67=TIME(13,30,0),コード表!$B$59,IF($AG67=TIME(14,0,0),コード表!$B$60,IF($AG67=TIME(14,30,0),コード表!$B$61,IF($AG67=TIME(15,0,0),コード表!$B$62,IF($AG67=TIME(15,30,0),コード表!$B$63,IF($AG67=TIME(16,0,0),コード表!$B$64,IF($AG67=TIME(16,30,0),コード表!$B$65,IF($AG67=TIME(17,0,0),コード表!$B$66,IF($AG67=TIME(17,30,0),コード表!$B$67,IF($AG67=TIME(18,0,0),コード表!$B$68))))))))))))))))))))))))))))))))))</f>
        <v/>
      </c>
      <c r="BK67" s="420" t="str">
        <f t="shared" ref="BK67" si="238">IF(SUMIFS($AZ$13:$AZ$74,$AT$13:$AT$74,BF67)&gt;0,"〇","")</f>
        <v/>
      </c>
      <c r="BL67" s="420" t="str">
        <f>IF(BK67="","",IF($AG67=TIME(2,0,0),コード表!$B$69,IF($AG67=TIME(2,30,0),コード表!$B$70,IF($AG67=TIME(3,0,0),コード表!$B$71,IF($AG67=TIME(3,30,0),コード表!$B$72,IF($AG67=TIME(4,0,0),コード表!$B$73,IF($AG67=TIME(4,30,0),コード表!$B$74,IF($AG67=TIME(5,0,0),コード表!$B$75,IF($AG67=TIME(5,30,0),コード表!$B$76,IF($AG67=TIME(6,0,0),コード表!$B$77,IF($AG67=TIME(6,30,0),コード表!$B$78,IF($AG67=TIME(7,0,0),コード表!$B$79,IF($AG67=TIME(7,30,0),コード表!$B$80,IF($AG67=TIME(8,0,0),コード表!$B$81,IF($AG67=TIME(8,30,0),コード表!$B$82,IF($AG67=TIME(9,0,0),コード表!$B$83,IF($AG67=TIME(9,30,0),コード表!$B$84,IF($AG67=TIME(10,0,0),コード表!$B$85,IF($AG67=TIME(10,30,0),コード表!$B$86,IF($AG67=TIME(11,0,0),コード表!$B$87,IF($AG67=TIME(11,30,0),コード表!$B$88,IF($AG67=TIME(12,0,0),コード表!$B$89,IF($AG67=TIME(12,30,0),コード表!$B$90,IF($AG67=TIME(13,0,0),コード表!$B$91,IF($AG67=TIME(13,30,0),コード表!$B$92,IF($AG67=TIME(14,0,0),コード表!$B$93,IF($AG67=TIME(14,30,0),コード表!$B$94,IF($AG67=TIME(15,0,0),コード表!$B$95,IF($AG67=TIME(15,30,0),コード表!$B$96,IF($AG67=TIME(16,0,0),コード表!$B$97,IF($AG67=TIME(16,30,0),コード表!$B$98,IF($AG67=TIME(17,0,0),コード表!$B$99,IF($AG67=TIME(17,30,0),コード表!$B$100,IF($AG67=TIME(18,0,0),コード表!$B$101))))))))))))))))))))))))))))))))))</f>
        <v/>
      </c>
      <c r="BM67" s="407" t="str">
        <f t="shared" ref="BM67" si="239">IF(SUMIFS($BA$13:$BA$74,$AT$13:$AT$74,BF67)&gt;0,"〇","")</f>
        <v/>
      </c>
      <c r="BN67" s="407" t="str">
        <f>IF(BM67="","",IF($AG67=TIME(2,0,0),コード表!$B$102,IF($AG67=TIME(2,30,0),コード表!$B$103,IF($AG67=TIME(3,0,0),コード表!$B$104,IF($AG67=TIME(3,30,0),コード表!$B$105,IF($AG67=TIME(4,0,0),コード表!$B$106,IF($AG67=TIME(4,30,0),コード表!$B$107,IF($AG67=TIME(5,0,0),コード表!$B$108,IF($AG67=TIME(5,30,0),コード表!$B$109,IF($AG67=TIME(6,0,0),コード表!$B$110,IF($AG67=TIME(6,30,0),コード表!$B$111,IF($AG67=TIME(7,0,0),コード表!$B$112,IF($AG67=TIME(7,30,0),コード表!$B$113,IF($AG67=TIME(8,0,0),コード表!$B$114,IF($AG67=TIME(8,30,0),コード表!$B$115,IF($AG67=TIME(9,0,0),コード表!$B$116,IF($AG67=TIME(9,30,0),コード表!$B$117,IF($AG67=TIME(10,0,0),コード表!$B$118,IF($AG67=TIME(10,30,0),コード表!$B$119,IF($AG67=TIME(11,0,0),コード表!$B$120,IF($AG67=TIME(11,30,0),コード表!$B$121,IF($AG67=TIME(12,0,0),コード表!$B$122,IF($AG67=TIME(12,30,0),コード表!$B$123,IF($AG67=TIME(13,0,0),コード表!$B$124,IF($AG67=TIME(13,30,0),コード表!$B$125,IF($AG67=TIME(14,0,0),コード表!$B$126,IF($AG67=TIME(14,30,0),コード表!$B$127,IF($AG67=TIME(15,0,0),コード表!$B$128,IF($AG67=TIME(15,30,0),コード表!$B$129,IF($AG67=TIME(16,0,0),コード表!$B$130,IF($AG67=TIME(16,30,0),コード表!$B$131,IF($AG67=TIME(17,0,0),コード表!$B$132,IF($AG67=TIME(17,30,0),コード表!$B$133,IF($AG67=TIME(18,0,0),コード表!$B$134))))))))))))))))))))))))))))))))))</f>
        <v/>
      </c>
      <c r="BO67" s="408" t="str">
        <f t="shared" ref="BO67" si="240">IF(SUMIF($AT$13:$AT$74,BF67,$BB$13:$BB$74)=0,"",SUMIF($AT$13:$AT$74,BF67,$BB$13:$BB$74))</f>
        <v/>
      </c>
      <c r="BP67" s="409" t="str">
        <f t="shared" ref="BP67" si="241">IF(AND(BH67="",BJ67="",BL67="",BN67="",BO67=""),"",MAX(BH67+BJ67,BH67+BL67,BH67+BN67))</f>
        <v/>
      </c>
      <c r="BQ67" s="409" t="str">
        <f t="shared" ref="BQ67" si="242">IF(AND(BH67="",BJ67="",BL67="",BN67=""),"",IF(AND(BJ67="",BL67="",BN67=""),"加算無",IF(MAX(BH67+BJ67+BO67,BH67+BL67+BO67,BH67+BN67+BO67)=BH67+BJ67+BO67,"重度",IF(MAX(BH67+BJ67+BO67,BH67+BL67+BO67,BH67+BN67+BO67)=BH67+BL67+BO67,"外",IF(MAX(BH67+BJ67+BO67,BH67+BL67+BO67,BH67+BN67+BO67)=BH67+BN67+BO67,"内")))))</f>
        <v/>
      </c>
    </row>
    <row r="68" spans="1:69" s="5" customFormat="1" ht="17.649999999999999" customHeight="1" thickTop="1" thickBot="1">
      <c r="A68" s="12"/>
      <c r="B68" s="16"/>
      <c r="C68" s="288"/>
      <c r="D68" s="289"/>
      <c r="E68" s="292"/>
      <c r="F68" s="293"/>
      <c r="G68" s="296"/>
      <c r="H68" s="297"/>
      <c r="I68" s="299"/>
      <c r="J68" s="301"/>
      <c r="K68" s="297"/>
      <c r="L68" s="301"/>
      <c r="M68" s="297"/>
      <c r="N68" s="299"/>
      <c r="O68" s="417"/>
      <c r="P68" s="418"/>
      <c r="Q68" s="394"/>
      <c r="R68" s="395"/>
      <c r="S68" s="378"/>
      <c r="T68" s="379"/>
      <c r="U68" s="382"/>
      <c r="V68" s="383"/>
      <c r="W68" s="382"/>
      <c r="X68" s="383"/>
      <c r="Y68" s="382"/>
      <c r="Z68" s="398"/>
      <c r="AA68" s="402"/>
      <c r="AB68" s="403"/>
      <c r="AC68" s="404"/>
      <c r="AD68" s="127"/>
      <c r="AE68" s="430"/>
      <c r="AF68" s="432"/>
      <c r="AG68" s="387"/>
      <c r="AH68" s="388"/>
      <c r="AI68" s="388"/>
      <c r="AJ68" s="389"/>
      <c r="AK68" s="374"/>
      <c r="AL68" s="374"/>
      <c r="AM68" s="374"/>
      <c r="AN68" s="374"/>
      <c r="AO68" s="375"/>
      <c r="AP68" s="128"/>
      <c r="AQ68" s="129"/>
      <c r="AR68" s="128"/>
      <c r="AT68" s="390"/>
      <c r="AU68" s="391"/>
      <c r="AV68" s="391"/>
      <c r="AW68" s="421"/>
      <c r="AX68" s="420"/>
      <c r="AY68" s="420"/>
      <c r="AZ68" s="420"/>
      <c r="BA68" s="407"/>
      <c r="BB68" s="408"/>
      <c r="BF68" s="410"/>
      <c r="BG68" s="411"/>
      <c r="BH68" s="419"/>
      <c r="BI68" s="420"/>
      <c r="BJ68" s="420"/>
      <c r="BK68" s="420"/>
      <c r="BL68" s="420"/>
      <c r="BM68" s="407"/>
      <c r="BN68" s="407"/>
      <c r="BO68" s="408"/>
      <c r="BP68" s="409"/>
      <c r="BQ68" s="409"/>
    </row>
    <row r="69" spans="1:69" s="5" customFormat="1" ht="17.649999999999999" customHeight="1" thickTop="1" thickBot="1">
      <c r="A69" s="12"/>
      <c r="B69" s="23"/>
      <c r="C69" s="288"/>
      <c r="D69" s="289"/>
      <c r="E69" s="290" t="str">
        <f>IF(C69="","",TEXT(AT69,"aaa"))</f>
        <v/>
      </c>
      <c r="F69" s="291"/>
      <c r="G69" s="445"/>
      <c r="H69" s="414"/>
      <c r="I69" s="412" t="s">
        <v>122</v>
      </c>
      <c r="J69" s="413"/>
      <c r="K69" s="414"/>
      <c r="L69" s="413"/>
      <c r="M69" s="414"/>
      <c r="N69" s="412" t="s">
        <v>122</v>
      </c>
      <c r="O69" s="415"/>
      <c r="P69" s="416"/>
      <c r="Q69" s="392" t="str">
        <f>IF(G69="","",IF(AW69&lt;TIME(2,0,0),TIME(2,0,0),IF(MINUTE(AW69)&lt;30,TIME(HOUR(AW69),30,0),TIME(HOUR(AW69)+1,0,0))))</f>
        <v/>
      </c>
      <c r="R69" s="393"/>
      <c r="S69" s="376"/>
      <c r="T69" s="377"/>
      <c r="U69" s="380"/>
      <c r="V69" s="381"/>
      <c r="W69" s="380"/>
      <c r="X69" s="381"/>
      <c r="Y69" s="396"/>
      <c r="Z69" s="397"/>
      <c r="AA69" s="399"/>
      <c r="AB69" s="400"/>
      <c r="AC69" s="401"/>
      <c r="AD69" s="127"/>
      <c r="AE69" s="429">
        <v>29</v>
      </c>
      <c r="AF69" s="431" t="str">
        <f t="shared" ca="1" si="12"/>
        <v>火</v>
      </c>
      <c r="AG69" s="384" t="str">
        <f>IF(BG69=0,"",IF(BG69&lt;TIME(2,0,0),TIME(2,0,0),IF(MINUTE(BG69)&lt;30,TIME(HOUR(BG69),30,0),TIME(HOUR(BG69)+1,0,0))))</f>
        <v/>
      </c>
      <c r="AH69" s="385"/>
      <c r="AI69" s="385"/>
      <c r="AJ69" s="386"/>
      <c r="AK69" s="372" t="str">
        <f t="shared" ref="AK69" si="243">IF(AND(BH69="",BJ69="",BL69="",BN69="",BO69=""),"",MAX(BH69+BJ69+BO69,BH69+BL69+BO69,BH69+BN69+BO69))</f>
        <v/>
      </c>
      <c r="AL69" s="372"/>
      <c r="AM69" s="372"/>
      <c r="AN69" s="372"/>
      <c r="AO69" s="373"/>
      <c r="AP69" s="128"/>
      <c r="AQ69" s="129"/>
      <c r="AR69" s="128"/>
      <c r="AT69" s="390" t="e">
        <f>DATE(請求書!$K$29,請求書!$Q$29,'実績記録 （２枚用）'!C69)</f>
        <v>#NUM!</v>
      </c>
      <c r="AU69" s="391">
        <f>TIME(G69,J69,0)</f>
        <v>0</v>
      </c>
      <c r="AV69" s="391">
        <f>TIME(L69,O69,0)</f>
        <v>0</v>
      </c>
      <c r="AW69" s="421">
        <f t="shared" ref="AW69" si="244">AV69-AU69</f>
        <v>0</v>
      </c>
      <c r="AX69" s="420" t="str">
        <f>IF($Q69=TIME(2,0,0),コード表!$B$3,IF($Q69=TIME(2,30,0),コード表!$B$4,IF($Q69=TIME(3,0,0),コード表!$B$5,IF($Q69=TIME(3,30,0),コード表!$B$6,IF($Q69=TIME(4,0,0),コード表!$B$7,IF($Q69=TIME(4,30,0),コード表!$B$8,IF($Q69=TIME(5,0,0),コード表!$B$9,IF($Q69=TIME(5,30,0),コード表!$B$10,IF($Q69=TIME(6,0,0),コード表!$B$11,IF($Q69=TIME(6,30,0),コード表!$B$12,IF($Q69=TIME(7,0,0),コード表!$B$13,IF($Q69=TIME(7,30,0),コード表!$B$14,IF($Q69=TIME(8,0,0),コード表!$B$15,IF($Q69=TIME(8,30,0),コード表!$B$16,IF($Q69=TIME(9,0,0),コード表!$B$17,IF($Q69=TIME(9,30,0),コード表!$B$18,IF($Q69=TIME(10,0,0),コード表!$B$19,IF($Q69=TIME(10,30,0),コード表!$B$20,IF($Q69=TIME(11,0,0),コード表!$B$21,IF($Q69=TIME(11,30,0),コード表!$B$22,IF($Q69=TIME(12,0,0),コード表!$B$23,IF($Q69=TIME(12,30,0),コード表!$B$24,IF($Q69=TIME(13,0,0),コード表!$B$25,IF($Q69=TIME(13,30,0),コード表!$B$26,IF($Q69=TIME(14,0,0),コード表!$B$27,IF($Q69=TIME(14,30,0),コード表!$B$28,IF($Q69=TIME(15,0,0),コード表!$B$29,IF($Q69=TIME(15,30,0),コード表!$B$30,IF($Q69=TIME(16,0,0),コード表!$B$31,IF($Q69=TIME(16,30,0),コード表!$B$32,IF($Q69=TIME(17,0,0),コード表!$B$33,IF($Q69=TIME(17,30,0),コード表!$B$34,IF($Q69=TIME(18,0,0),コード表!$B$35,"")))))))))))))))))))))))))))))))))</f>
        <v/>
      </c>
      <c r="AY69" s="420" t="str">
        <f>IF(S69="","",IF($Q69=TIME(2,0,0),コード表!$B$36,IF($Q69=TIME(2,30,0),コード表!$B$37,IF($Q69=TIME(3,0,0),コード表!$B$38,IF($Q69=TIME(3,30,0),コード表!$B$39,IF($Q69=TIME(4,0,0),コード表!$B$40,IF($Q69=TIME(4,30,0),コード表!$B$41,IF($Q69=TIME(5,0,0),コード表!$B$42,IF($Q69=TIME(5,30,0),コード表!$B$43,IF($Q69=TIME(6,0,0),コード表!$B$44,IF($Q69=TIME(6,30,0),コード表!$B$45,IF($Q69=TIME(7,0,0),コード表!$B$46,IF($Q69=TIME(7,30,0),コード表!$B$47,IF($Q69=TIME(8,0,0),コード表!$B$48,IF($Q69=TIME(8,30,0),コード表!$B$49,IF($Q69=TIME(9,0,0),コード表!$B$50,IF($Q69=TIME(9,30,0),コード表!$B$51,IF($Q69=TIME(10,0,0),コード表!$B$52,IF($Q69=TIME(10,30,0),コード表!$B$53,IF($Q69=TIME(11,0,0),コード表!$B$54,IF($Q69=TIME(11,30,0),コード表!$B$55,IF($Q69=TIME(12,0,0),コード表!$B$56,IF($Q69=TIME(12,30,0),コード表!$B$57,IF($Q69=TIME(13,0,0),コード表!$B$58,IF($Q69=TIME(13,30,0),コード表!$B$59,IF($Q69=TIME(14,0,0),コード表!$B$60,IF($Q69=TIME(14,30,0),コード表!$B$61,IF($Q69=TIME(15,0,0),コード表!$B$62,IF($Q69=TIME(15,30,0),コード表!$B$63,IF($Q69=TIME(16,0,0),コード表!$B$64,IF($Q69=TIME(16,30,0),コード表!$B$65,IF($Q69=TIME(17,0,0),コード表!$B$66,IF($Q69=TIME(17,30,0),コード表!$B$67,IF($Q69=TIME(18,0,0),コード表!$B$68))))))))))))))))))))))))))))))))))</f>
        <v/>
      </c>
      <c r="AZ69" s="420" t="str">
        <f>IF(U69="","",IF($Q69=TIME(2,0,0),コード表!$B$69,IF($Q69=TIME(2,30,0),コード表!$B$70,IF($Q69=TIME(3,0,0),コード表!$B$71,IF($Q69=TIME(3,30,0),コード表!$B$72,IF($Q69=TIME(4,0,0),コード表!$B$73,IF($Q69=TIME(4,30,0),コード表!$B$74,IF($Q69=TIME(5,0,0),コード表!$B$75,IF($Q69=TIME(5,30,0),コード表!$B$76,IF($Q69=TIME(6,0,0),コード表!$B$77,IF($Q69=TIME(6,30,0),コード表!$B$78,IF($Q69=TIME(7,0,0),コード表!$B$79,IF($Q69=TIME(7,30,0),コード表!$B$80,IF($Q69=TIME(8,0,0),コード表!$B$81,IF($Q69=TIME(8,30,0),コード表!$B$82,IF($Q69=TIME(9,0,0),コード表!$B$83,IF($Q69=TIME(9,30,0),コード表!$B$84,IF($Q69=TIME(10,0,0),コード表!$B$85,IF($Q69=TIME(10,30,0),コード表!$B$86,IF($Q69=TIME(11,0,0),コード表!$B$87,IF($Q69=TIME(11,30,0),コード表!$B$88,IF($Q69=TIME(12,0,0),コード表!$B$89,IF($Q69=TIME(12,30,0),コード表!$B$90,IF($Q69=TIME(13,0,0),コード表!$B$91,IF($Q69=TIME(13,30,0),コード表!$B$92,IF($Q69=TIME(14,0,0),コード表!$B$93,IF($Q69=TIME(14,30,0),コード表!$B$94,IF($Q69=TIME(15,0,0),コード表!$B$95,IF($Q69=TIME(15,30,0),コード表!$B$96,IF($Q69=TIME(16,0,0),コード表!$B$97,IF($Q69=TIME(16,30,0),コード表!$B$98,IF($Q69=TIME(17,0,0),コード表!$B$99,IF($Q69=TIME(17,30,0),コード表!$B$100,IF($Q69=TIME(18,0,0),コード表!$B$101))))))))))))))))))))))))))))))))))</f>
        <v/>
      </c>
      <c r="BA69" s="407" t="str">
        <f>IF(W69="","",IF($Q69=TIME(2,0,0),コード表!$B$102,IF($Q69=TIME(2,30,0),コード表!$B$103,IF($Q69=TIME(3,0,0),コード表!$B$104,IF($Q69=TIME(3,30,0),コード表!$B$105,IF($Q69=TIME(4,0,0),コード表!$B$106,IF($Q69=TIME(4,30,0),コード表!$B$107,IF($Q69=TIME(5,0,0),コード表!$B$108,IF($Q69=TIME(5,30,0),コード表!$B$109,IF($Q69=TIME(6,0,0),コード表!$B$110,IF($Q69=TIME(6,30,0),コード表!$B$111,IF($Q69=TIME(7,0,0),コード表!$B$112,IF($Q69=TIME(7,30,0),コード表!$B$113,IF($Q69=TIME(8,0,0),コード表!$B$114,IF($Q69=TIME(8,30,0),コード表!$B$115,IF($Q69=TIME(9,0,0),コード表!$B$116,IF($Q69=TIME(9,30,0),コード表!$B$117,IF($Q69=TIME(10,0,0),コード表!$B$118,IF($Q69=TIME(10,30,0),コード表!$B$119,IF($Q69=TIME(11,0,0),コード表!$B$120,IF($Q69=TIME(11,30,0),コード表!$B$121,IF($Q69=TIME(12,0,0),コード表!$B$122,IF($Q69=TIME(12,30,0),コード表!$B$123,IF($Q69=TIME(13,0,0),コード表!$B$124,IF($Q69=TIME(13,30,0),コード表!$B$125,IF($Q69=TIME(14,0,0),コード表!$B$126,IF($Q69=TIME(14,30,0),コード表!$B$127,IF($Q69=TIME(15,0,0),コード表!$B$128,IF($Q69=TIME(15,30,0),コード表!$B$129,IF($Q69=TIME(16,0,0),コード表!$B$130,IF($Q69=TIME(16,30,0),コード表!$B$131,IF($Q69=TIME(17,0,0),コード表!$B$132,IF($Q69=TIME(17,30,0),コード表!$B$133,IF($Q69=TIME(18,0,0),コード表!$B$134))))))))))))))))))))))))))))))))))</f>
        <v/>
      </c>
      <c r="BB69" s="408" t="str">
        <f>IF(Y69="","",Y69*コード表!$B$135)</f>
        <v/>
      </c>
      <c r="BF69" s="410">
        <f>DATE(請求書!$K$29,請求書!$Q$29,'実績記録 （２枚用）'!AE69)</f>
        <v>45867</v>
      </c>
      <c r="BG69" s="411">
        <f t="shared" si="169"/>
        <v>0</v>
      </c>
      <c r="BH69" s="419" t="str">
        <f>IF($AG69=TIME(2,0,0),コード表!$B$3,IF($AG69=TIME(2,30,0),コード表!$B$4,IF($AG69=TIME(3,0,0),コード表!$B$5,IF($AG69=TIME(3,30,0),コード表!$B$6,IF($AG69=TIME(4,0,0),コード表!$B$7,IF($AG69=TIME(4,30,0),コード表!$B$8,IF($AG69=TIME(5,0,0),コード表!$B$9,IF($AG69=TIME(5,30,0),コード表!$B$10,IF($AG69=TIME(6,0,0),コード表!$B$11,IF($AG69=TIME(6,30,0),コード表!$B$12,IF($AG69=TIME(7,0,0),コード表!$B$13,IF($AG69=TIME(7,30,0),コード表!$B$14,IF($AG69=TIME(8,0,0),コード表!$B$15,IF($AG69=TIME(8,30,0),コード表!$B$16,IF($AG69=TIME(9,0,0),コード表!$B$17,IF($AG69=TIME(9,30,0),コード表!$B$18,IF($AG69=TIME(10,0,0),コード表!$B$19,IF($AG69=TIME(10,30,0),コード表!$B$20,IF($AG69=TIME(11,0,0),コード表!$B$21,IF($AG69=TIME(11,30,0),コード表!$B$22,IF($AG69=TIME(12,0,0),コード表!$B$23,IF($AG69=TIME(12,30,0),コード表!$B$24,IF($AG69=TIME(13,0,0),コード表!$B$25,IF($AG69=TIME(13,30,0),コード表!$B$26,IF($AG69=TIME(14,0,0),コード表!$B$27,IF($AG69=TIME(14,30,0),コード表!$B$28,IF($AG69=TIME(15,0,0),コード表!$B$29,IF($AG69=TIME(15,30,0),コード表!$B$30,IF($AG69=TIME(16,0,0),コード表!$B$31,IF($AG69=TIME(16,30,0),コード表!$B$32,IF($AG69=TIME(17,0,0),コード表!$B$33,IF($AG69=TIME(17,30,0),コード表!$B$34,IF($AG69=TIME(18,0,0),コード表!$B$35,"")))))))))))))))))))))))))))))))))</f>
        <v/>
      </c>
      <c r="BI69" s="420" t="str">
        <f t="shared" si="74"/>
        <v/>
      </c>
      <c r="BJ69" s="420" t="str">
        <f>IF(BI69="","",IF($AG69=TIME(2,0,0),コード表!$B$36,IF($AG69=TIME(2,30,0),コード表!$B$37,IF($AG69=TIME(3,0,0),コード表!$B$38,IF($AG69=TIME(3,30,0),コード表!$B$39,IF($AG69=TIME(4,0,0),コード表!$B$40,IF($AG69=TIME(4,30,0),コード表!$B$41,IF($AG69=TIME(5,0,0),コード表!$B$42,IF($AG69=TIME(5,30,0),コード表!$B$43,IF($AG69=TIME(6,0,0),コード表!$B$44,IF($AG69=TIME(6,30,0),コード表!$B$45,IF($AG69=TIME(7,0,0),コード表!$B$46,IF($AG69=TIME(7,30,0),コード表!$B$47,IF($AG69=TIME(8,0,0),コード表!$B$48,IF($AG69=TIME(8,30,0),コード表!$B$49,IF($AG69=TIME(9,0,0),コード表!$B$50,IF($AG69=TIME(9,30,0),コード表!$B$51,IF($AG69=TIME(10,0,0),コード表!$B$52,IF($AG69=TIME(10,30,0),コード表!$B$53,IF($AG69=TIME(11,0,0),コード表!$B$54,IF($AG69=TIME(11,30,0),コード表!$B$55,IF($AG69=TIME(12,0,0),コード表!$B$56,IF($AG69=TIME(12,30,0),コード表!$B$57,IF($AG69=TIME(13,0,0),コード表!$B$58,IF($AG69=TIME(13,30,0),コード表!$B$59,IF($AG69=TIME(14,0,0),コード表!$B$60,IF($AG69=TIME(14,30,0),コード表!$B$61,IF($AG69=TIME(15,0,0),コード表!$B$62,IF($AG69=TIME(15,30,0),コード表!$B$63,IF($AG69=TIME(16,0,0),コード表!$B$64,IF($AG69=TIME(16,30,0),コード表!$B$65,IF($AG69=TIME(17,0,0),コード表!$B$66,IF($AG69=TIME(17,30,0),コード表!$B$67,IF($AG69=TIME(18,0,0),コード表!$B$68))))))))))))))))))))))))))))))))))</f>
        <v/>
      </c>
      <c r="BK69" s="420" t="str">
        <f t="shared" ref="BK69" si="245">IF(SUMIFS($AZ$13:$AZ$74,$AT$13:$AT$74,BF69)&gt;0,"〇","")</f>
        <v/>
      </c>
      <c r="BL69" s="420" t="str">
        <f>IF(BK69="","",IF($AG69=TIME(2,0,0),コード表!$B$69,IF($AG69=TIME(2,30,0),コード表!$B$70,IF($AG69=TIME(3,0,0),コード表!$B$71,IF($AG69=TIME(3,30,0),コード表!$B$72,IF($AG69=TIME(4,0,0),コード表!$B$73,IF($AG69=TIME(4,30,0),コード表!$B$74,IF($AG69=TIME(5,0,0),コード表!$B$75,IF($AG69=TIME(5,30,0),コード表!$B$76,IF($AG69=TIME(6,0,0),コード表!$B$77,IF($AG69=TIME(6,30,0),コード表!$B$78,IF($AG69=TIME(7,0,0),コード表!$B$79,IF($AG69=TIME(7,30,0),コード表!$B$80,IF($AG69=TIME(8,0,0),コード表!$B$81,IF($AG69=TIME(8,30,0),コード表!$B$82,IF($AG69=TIME(9,0,0),コード表!$B$83,IF($AG69=TIME(9,30,0),コード表!$B$84,IF($AG69=TIME(10,0,0),コード表!$B$85,IF($AG69=TIME(10,30,0),コード表!$B$86,IF($AG69=TIME(11,0,0),コード表!$B$87,IF($AG69=TIME(11,30,0),コード表!$B$88,IF($AG69=TIME(12,0,0),コード表!$B$89,IF($AG69=TIME(12,30,0),コード表!$B$90,IF($AG69=TIME(13,0,0),コード表!$B$91,IF($AG69=TIME(13,30,0),コード表!$B$92,IF($AG69=TIME(14,0,0),コード表!$B$93,IF($AG69=TIME(14,30,0),コード表!$B$94,IF($AG69=TIME(15,0,0),コード表!$B$95,IF($AG69=TIME(15,30,0),コード表!$B$96,IF($AG69=TIME(16,0,0),コード表!$B$97,IF($AG69=TIME(16,30,0),コード表!$B$98,IF($AG69=TIME(17,0,0),コード表!$B$99,IF($AG69=TIME(17,30,0),コード表!$B$100,IF($AG69=TIME(18,0,0),コード表!$B$101))))))))))))))))))))))))))))))))))</f>
        <v/>
      </c>
      <c r="BM69" s="407" t="str">
        <f t="shared" ref="BM69" si="246">IF(SUMIFS($BA$13:$BA$74,$AT$13:$AT$74,BF69)&gt;0,"〇","")</f>
        <v/>
      </c>
      <c r="BN69" s="407" t="str">
        <f>IF(BM69="","",IF($AG69=TIME(2,0,0),コード表!$B$102,IF($AG69=TIME(2,30,0),コード表!$B$103,IF($AG69=TIME(3,0,0),コード表!$B$104,IF($AG69=TIME(3,30,0),コード表!$B$105,IF($AG69=TIME(4,0,0),コード表!$B$106,IF($AG69=TIME(4,30,0),コード表!$B$107,IF($AG69=TIME(5,0,0),コード表!$B$108,IF($AG69=TIME(5,30,0),コード表!$B$109,IF($AG69=TIME(6,0,0),コード表!$B$110,IF($AG69=TIME(6,30,0),コード表!$B$111,IF($AG69=TIME(7,0,0),コード表!$B$112,IF($AG69=TIME(7,30,0),コード表!$B$113,IF($AG69=TIME(8,0,0),コード表!$B$114,IF($AG69=TIME(8,30,0),コード表!$B$115,IF($AG69=TIME(9,0,0),コード表!$B$116,IF($AG69=TIME(9,30,0),コード表!$B$117,IF($AG69=TIME(10,0,0),コード表!$B$118,IF($AG69=TIME(10,30,0),コード表!$B$119,IF($AG69=TIME(11,0,0),コード表!$B$120,IF($AG69=TIME(11,30,0),コード表!$B$121,IF($AG69=TIME(12,0,0),コード表!$B$122,IF($AG69=TIME(12,30,0),コード表!$B$123,IF($AG69=TIME(13,0,0),コード表!$B$124,IF($AG69=TIME(13,30,0),コード表!$B$125,IF($AG69=TIME(14,0,0),コード表!$B$126,IF($AG69=TIME(14,30,0),コード表!$B$127,IF($AG69=TIME(15,0,0),コード表!$B$128,IF($AG69=TIME(15,30,0),コード表!$B$129,IF($AG69=TIME(16,0,0),コード表!$B$130,IF($AG69=TIME(16,30,0),コード表!$B$131,IF($AG69=TIME(17,0,0),コード表!$B$132,IF($AG69=TIME(17,30,0),コード表!$B$133,IF($AG69=TIME(18,0,0),コード表!$B$134))))))))))))))))))))))))))))))))))</f>
        <v/>
      </c>
      <c r="BO69" s="408" t="str">
        <f t="shared" ref="BO69" si="247">IF(SUMIF($AT$13:$AT$74,BF69,$BB$13:$BB$74)=0,"",SUMIF($AT$13:$AT$74,BF69,$BB$13:$BB$74))</f>
        <v/>
      </c>
      <c r="BP69" s="409" t="str">
        <f t="shared" ref="BP69" si="248">IF(AND(BH69="",BJ69="",BL69="",BN69="",BO69=""),"",MAX(BH69+BJ69,BH69+BL69,BH69+BN69))</f>
        <v/>
      </c>
      <c r="BQ69" s="409" t="str">
        <f t="shared" ref="BQ69" si="249">IF(AND(BH69="",BJ69="",BL69="",BN69=""),"",IF(AND(BJ69="",BL69="",BN69=""),"加算無",IF(MAX(BH69+BJ69+BO69,BH69+BL69+BO69,BH69+BN69+BO69)=BH69+BJ69+BO69,"重度",IF(MAX(BH69+BJ69+BO69,BH69+BL69+BO69,BH69+BN69+BO69)=BH69+BL69+BO69,"外",IF(MAX(BH69+BJ69+BO69,BH69+BL69+BO69,BH69+BN69+BO69)=BH69+BN69+BO69,"内")))))</f>
        <v/>
      </c>
    </row>
    <row r="70" spans="1:69" s="5" customFormat="1" ht="17.649999999999999" customHeight="1" thickTop="1" thickBot="1">
      <c r="A70" s="12"/>
      <c r="B70" s="23"/>
      <c r="C70" s="288"/>
      <c r="D70" s="289"/>
      <c r="E70" s="292"/>
      <c r="F70" s="293"/>
      <c r="G70" s="296"/>
      <c r="H70" s="297"/>
      <c r="I70" s="299"/>
      <c r="J70" s="301"/>
      <c r="K70" s="297"/>
      <c r="L70" s="301"/>
      <c r="M70" s="297"/>
      <c r="N70" s="299"/>
      <c r="O70" s="417"/>
      <c r="P70" s="418"/>
      <c r="Q70" s="394"/>
      <c r="R70" s="395"/>
      <c r="S70" s="378"/>
      <c r="T70" s="379"/>
      <c r="U70" s="382"/>
      <c r="V70" s="383"/>
      <c r="W70" s="382"/>
      <c r="X70" s="383"/>
      <c r="Y70" s="382"/>
      <c r="Z70" s="398"/>
      <c r="AA70" s="402"/>
      <c r="AB70" s="403"/>
      <c r="AC70" s="404"/>
      <c r="AD70" s="127"/>
      <c r="AE70" s="430"/>
      <c r="AF70" s="432"/>
      <c r="AG70" s="387"/>
      <c r="AH70" s="388"/>
      <c r="AI70" s="388"/>
      <c r="AJ70" s="389"/>
      <c r="AK70" s="374"/>
      <c r="AL70" s="374"/>
      <c r="AM70" s="374"/>
      <c r="AN70" s="374"/>
      <c r="AO70" s="375"/>
      <c r="AP70" s="128"/>
      <c r="AQ70" s="129"/>
      <c r="AR70" s="128"/>
      <c r="AT70" s="390"/>
      <c r="AU70" s="391"/>
      <c r="AV70" s="391"/>
      <c r="AW70" s="421"/>
      <c r="AX70" s="420"/>
      <c r="AY70" s="420"/>
      <c r="AZ70" s="420"/>
      <c r="BA70" s="407"/>
      <c r="BB70" s="408"/>
      <c r="BF70" s="410"/>
      <c r="BG70" s="411"/>
      <c r="BH70" s="419"/>
      <c r="BI70" s="420"/>
      <c r="BJ70" s="420"/>
      <c r="BK70" s="420"/>
      <c r="BL70" s="420"/>
      <c r="BM70" s="407"/>
      <c r="BN70" s="407"/>
      <c r="BO70" s="408"/>
      <c r="BP70" s="409"/>
      <c r="BQ70" s="409"/>
    </row>
    <row r="71" spans="1:69" s="5" customFormat="1" ht="17.850000000000001" customHeight="1" thickTop="1" thickBot="1">
      <c r="A71" s="12"/>
      <c r="B71" s="23"/>
      <c r="C71" s="288"/>
      <c r="D71" s="289"/>
      <c r="E71" s="290" t="str">
        <f>IF(C71="","",TEXT(AT71,"aaa"))</f>
        <v/>
      </c>
      <c r="F71" s="291"/>
      <c r="G71" s="445"/>
      <c r="H71" s="414"/>
      <c r="I71" s="412" t="s">
        <v>122</v>
      </c>
      <c r="J71" s="413"/>
      <c r="K71" s="414"/>
      <c r="L71" s="413"/>
      <c r="M71" s="414"/>
      <c r="N71" s="412" t="s">
        <v>122</v>
      </c>
      <c r="O71" s="415"/>
      <c r="P71" s="416"/>
      <c r="Q71" s="392" t="str">
        <f>IF(G71="","",IF(AW71&lt;TIME(2,0,0),TIME(2,0,0),IF(MINUTE(AW71)&lt;30,TIME(HOUR(AW71),30,0),TIME(HOUR(AW71)+1,0,0))))</f>
        <v/>
      </c>
      <c r="R71" s="393"/>
      <c r="S71" s="376"/>
      <c r="T71" s="377"/>
      <c r="U71" s="380"/>
      <c r="V71" s="381"/>
      <c r="W71" s="380"/>
      <c r="X71" s="381"/>
      <c r="Y71" s="396"/>
      <c r="Z71" s="397"/>
      <c r="AA71" s="399"/>
      <c r="AB71" s="400"/>
      <c r="AC71" s="401"/>
      <c r="AD71" s="127"/>
      <c r="AE71" s="429">
        <v>30</v>
      </c>
      <c r="AF71" s="431" t="str">
        <f t="shared" ca="1" si="12"/>
        <v>水</v>
      </c>
      <c r="AG71" s="384" t="str">
        <f t="shared" ref="AG71" si="250">IF(BG71=0,"",IF(BG71&lt;TIME(2,0,0),TIME(2,0,0),IF(MINUTE(BG71)&lt;30,TIME(HOUR(BG71),30,0),TIME(HOUR(BG71)+1,0,0))))</f>
        <v/>
      </c>
      <c r="AH71" s="385"/>
      <c r="AI71" s="385"/>
      <c r="AJ71" s="386"/>
      <c r="AK71" s="372" t="str">
        <f t="shared" ref="AK71" si="251">IF(AND(BH71="",BJ71="",BL71="",BN71="",BO71=""),"",MAX(BH71+BJ71+BO71,BH71+BL71+BO71,BH71+BN71+BO71))</f>
        <v/>
      </c>
      <c r="AL71" s="372"/>
      <c r="AM71" s="372"/>
      <c r="AN71" s="372"/>
      <c r="AO71" s="373"/>
      <c r="AP71" s="128"/>
      <c r="AQ71" s="129"/>
      <c r="AR71" s="128"/>
      <c r="AT71" s="390" t="e">
        <f>DATE(請求書!$K$29,請求書!$Q$29,'実績記録 （２枚用）'!C71)</f>
        <v>#NUM!</v>
      </c>
      <c r="AU71" s="391">
        <f>TIME(G71,J71,0)</f>
        <v>0</v>
      </c>
      <c r="AV71" s="391">
        <f>TIME(L71,O71,0)</f>
        <v>0</v>
      </c>
      <c r="AW71" s="421">
        <f t="shared" ref="AW71" si="252">AV71-AU71</f>
        <v>0</v>
      </c>
      <c r="AX71" s="420" t="str">
        <f>IF($Q71=TIME(2,0,0),コード表!$B$3,IF($Q71=TIME(2,30,0),コード表!$B$4,IF($Q71=TIME(3,0,0),コード表!$B$5,IF($Q71=TIME(3,30,0),コード表!$B$6,IF($Q71=TIME(4,0,0),コード表!$B$7,IF($Q71=TIME(4,30,0),コード表!$B$8,IF($Q71=TIME(5,0,0),コード表!$B$9,IF($Q71=TIME(5,30,0),コード表!$B$10,IF($Q71=TIME(6,0,0),コード表!$B$11,IF($Q71=TIME(6,30,0),コード表!$B$12,IF($Q71=TIME(7,0,0),コード表!$B$13,IF($Q71=TIME(7,30,0),コード表!$B$14,IF($Q71=TIME(8,0,0),コード表!$B$15,IF($Q71=TIME(8,30,0),コード表!$B$16,IF($Q71=TIME(9,0,0),コード表!$B$17,IF($Q71=TIME(9,30,0),コード表!$B$18,IF($Q71=TIME(10,0,0),コード表!$B$19,IF($Q71=TIME(10,30,0),コード表!$B$20,IF($Q71=TIME(11,0,0),コード表!$B$21,IF($Q71=TIME(11,30,0),コード表!$B$22,IF($Q71=TIME(12,0,0),コード表!$B$23,IF($Q71=TIME(12,30,0),コード表!$B$24,IF($Q71=TIME(13,0,0),コード表!$B$25,IF($Q71=TIME(13,30,0),コード表!$B$26,IF($Q71=TIME(14,0,0),コード表!$B$27,IF($Q71=TIME(14,30,0),コード表!$B$28,IF($Q71=TIME(15,0,0),コード表!$B$29,IF($Q71=TIME(15,30,0),コード表!$B$30,IF($Q71=TIME(16,0,0),コード表!$B$31,IF($Q71=TIME(16,30,0),コード表!$B$32,IF($Q71=TIME(17,0,0),コード表!$B$33,IF($Q71=TIME(17,30,0),コード表!$B$34,IF($Q71=TIME(18,0,0),コード表!$B$35,"")))))))))))))))))))))))))))))))))</f>
        <v/>
      </c>
      <c r="AY71" s="420" t="str">
        <f>IF(S71="","",IF($Q71=TIME(2,0,0),コード表!$B$36,IF($Q71=TIME(2,30,0),コード表!$B$37,IF($Q71=TIME(3,0,0),コード表!$B$38,IF($Q71=TIME(3,30,0),コード表!$B$39,IF($Q71=TIME(4,0,0),コード表!$B$40,IF($Q71=TIME(4,30,0),コード表!$B$41,IF($Q71=TIME(5,0,0),コード表!$B$42,IF($Q71=TIME(5,30,0),コード表!$B$43,IF($Q71=TIME(6,0,0),コード表!$B$44,IF($Q71=TIME(6,30,0),コード表!$B$45,IF($Q71=TIME(7,0,0),コード表!$B$46,IF($Q71=TIME(7,30,0),コード表!$B$47,IF($Q71=TIME(8,0,0),コード表!$B$48,IF($Q71=TIME(8,30,0),コード表!$B$49,IF($Q71=TIME(9,0,0),コード表!$B$50,IF($Q71=TIME(9,30,0),コード表!$B$51,IF($Q71=TIME(10,0,0),コード表!$B$52,IF($Q71=TIME(10,30,0),コード表!$B$53,IF($Q71=TIME(11,0,0),コード表!$B$54,IF($Q71=TIME(11,30,0),コード表!$B$55,IF($Q71=TIME(12,0,0),コード表!$B$56,IF($Q71=TIME(12,30,0),コード表!$B$57,IF($Q71=TIME(13,0,0),コード表!$B$58,IF($Q71=TIME(13,30,0),コード表!$B$59,IF($Q71=TIME(14,0,0),コード表!$B$60,IF($Q71=TIME(14,30,0),コード表!$B$61,IF($Q71=TIME(15,0,0),コード表!$B$62,IF($Q71=TIME(15,30,0),コード表!$B$63,IF($Q71=TIME(16,0,0),コード表!$B$64,IF($Q71=TIME(16,30,0),コード表!$B$65,IF($Q71=TIME(17,0,0),コード表!$B$66,IF($Q71=TIME(17,30,0),コード表!$B$67,IF($Q71=TIME(18,0,0),コード表!$B$68))))))))))))))))))))))))))))))))))</f>
        <v/>
      </c>
      <c r="AZ71" s="420" t="str">
        <f>IF(U71="","",IF($Q71=TIME(2,0,0),コード表!$B$69,IF($Q71=TIME(2,30,0),コード表!$B$70,IF($Q71=TIME(3,0,0),コード表!$B$71,IF($Q71=TIME(3,30,0),コード表!$B$72,IF($Q71=TIME(4,0,0),コード表!$B$73,IF($Q71=TIME(4,30,0),コード表!$B$74,IF($Q71=TIME(5,0,0),コード表!$B$75,IF($Q71=TIME(5,30,0),コード表!$B$76,IF($Q71=TIME(6,0,0),コード表!$B$77,IF($Q71=TIME(6,30,0),コード表!$B$78,IF($Q71=TIME(7,0,0),コード表!$B$79,IF($Q71=TIME(7,30,0),コード表!$B$80,IF($Q71=TIME(8,0,0),コード表!$B$81,IF($Q71=TIME(8,30,0),コード表!$B$82,IF($Q71=TIME(9,0,0),コード表!$B$83,IF($Q71=TIME(9,30,0),コード表!$B$84,IF($Q71=TIME(10,0,0),コード表!$B$85,IF($Q71=TIME(10,30,0),コード表!$B$86,IF($Q71=TIME(11,0,0),コード表!$B$87,IF($Q71=TIME(11,30,0),コード表!$B$88,IF($Q71=TIME(12,0,0),コード表!$B$89,IF($Q71=TIME(12,30,0),コード表!$B$90,IF($Q71=TIME(13,0,0),コード表!$B$91,IF($Q71=TIME(13,30,0),コード表!$B$92,IF($Q71=TIME(14,0,0),コード表!$B$93,IF($Q71=TIME(14,30,0),コード表!$B$94,IF($Q71=TIME(15,0,0),コード表!$B$95,IF($Q71=TIME(15,30,0),コード表!$B$96,IF($Q71=TIME(16,0,0),コード表!$B$97,IF($Q71=TIME(16,30,0),コード表!$B$98,IF($Q71=TIME(17,0,0),コード表!$B$99,IF($Q71=TIME(17,30,0),コード表!$B$100,IF($Q71=TIME(18,0,0),コード表!$B$101))))))))))))))))))))))))))))))))))</f>
        <v/>
      </c>
      <c r="BA71" s="407" t="str">
        <f>IF(W71="","",IF($Q71=TIME(2,0,0),コード表!$B$102,IF($Q71=TIME(2,30,0),コード表!$B$103,IF($Q71=TIME(3,0,0),コード表!$B$104,IF($Q71=TIME(3,30,0),コード表!$B$105,IF($Q71=TIME(4,0,0),コード表!$B$106,IF($Q71=TIME(4,30,0),コード表!$B$107,IF($Q71=TIME(5,0,0),コード表!$B$108,IF($Q71=TIME(5,30,0),コード表!$B$109,IF($Q71=TIME(6,0,0),コード表!$B$110,IF($Q71=TIME(6,30,0),コード表!$B$111,IF($Q71=TIME(7,0,0),コード表!$B$112,IF($Q71=TIME(7,30,0),コード表!$B$113,IF($Q71=TIME(8,0,0),コード表!$B$114,IF($Q71=TIME(8,30,0),コード表!$B$115,IF($Q71=TIME(9,0,0),コード表!$B$116,IF($Q71=TIME(9,30,0),コード表!$B$117,IF($Q71=TIME(10,0,0),コード表!$B$118,IF($Q71=TIME(10,30,0),コード表!$B$119,IF($Q71=TIME(11,0,0),コード表!$B$120,IF($Q71=TIME(11,30,0),コード表!$B$121,IF($Q71=TIME(12,0,0),コード表!$B$122,IF($Q71=TIME(12,30,0),コード表!$B$123,IF($Q71=TIME(13,0,0),コード表!$B$124,IF($Q71=TIME(13,30,0),コード表!$B$125,IF($Q71=TIME(14,0,0),コード表!$B$126,IF($Q71=TIME(14,30,0),コード表!$B$127,IF($Q71=TIME(15,0,0),コード表!$B$128,IF($Q71=TIME(15,30,0),コード表!$B$129,IF($Q71=TIME(16,0,0),コード表!$B$130,IF($Q71=TIME(16,30,0),コード表!$B$131,IF($Q71=TIME(17,0,0),コード表!$B$132,IF($Q71=TIME(17,30,0),コード表!$B$133,IF($Q71=TIME(18,0,0),コード表!$B$134))))))))))))))))))))))))))))))))))</f>
        <v/>
      </c>
      <c r="BB71" s="408" t="str">
        <f>IF(Y71="","",Y71*コード表!$B$135)</f>
        <v/>
      </c>
      <c r="BF71" s="410">
        <f>DATE(請求書!$K$29,請求書!$Q$29,'実績記録 （２枚用）'!AE71)</f>
        <v>45868</v>
      </c>
      <c r="BG71" s="411">
        <f t="shared" si="178"/>
        <v>0</v>
      </c>
      <c r="BH71" s="419" t="str">
        <f>IF($AG71=TIME(2,0,0),コード表!$B$3,IF($AG71=TIME(2,30,0),コード表!$B$4,IF($AG71=TIME(3,0,0),コード表!$B$5,IF($AG71=TIME(3,30,0),コード表!$B$6,IF($AG71=TIME(4,0,0),コード表!$B$7,IF($AG71=TIME(4,30,0),コード表!$B$8,IF($AG71=TIME(5,0,0),コード表!$B$9,IF($AG71=TIME(5,30,0),コード表!$B$10,IF($AG71=TIME(6,0,0),コード表!$B$11,IF($AG71=TIME(6,30,0),コード表!$B$12,IF($AG71=TIME(7,0,0),コード表!$B$13,IF($AG71=TIME(7,30,0),コード表!$B$14,IF($AG71=TIME(8,0,0),コード表!$B$15,IF($AG71=TIME(8,30,0),コード表!$B$16,IF($AG71=TIME(9,0,0),コード表!$B$17,IF($AG71=TIME(9,30,0),コード表!$B$18,IF($AG71=TIME(10,0,0),コード表!$B$19,IF($AG71=TIME(10,30,0),コード表!$B$20,IF($AG71=TIME(11,0,0),コード表!$B$21,IF($AG71=TIME(11,30,0),コード表!$B$22,IF($AG71=TIME(12,0,0),コード表!$B$23,IF($AG71=TIME(12,30,0),コード表!$B$24,IF($AG71=TIME(13,0,0),コード表!$B$25,IF($AG71=TIME(13,30,0),コード表!$B$26,IF($AG71=TIME(14,0,0),コード表!$B$27,IF($AG71=TIME(14,30,0),コード表!$B$28,IF($AG71=TIME(15,0,0),コード表!$B$29,IF($AG71=TIME(15,30,0),コード表!$B$30,IF($AG71=TIME(16,0,0),コード表!$B$31,IF($AG71=TIME(16,30,0),コード表!$B$32,IF($AG71=TIME(17,0,0),コード表!$B$33,IF($AG71=TIME(17,30,0),コード表!$B$34,IF($AG71=TIME(18,0,0),コード表!$B$35,"")))))))))))))))))))))))))))))))))</f>
        <v/>
      </c>
      <c r="BI71" s="420" t="str">
        <f t="shared" si="36"/>
        <v/>
      </c>
      <c r="BJ71" s="420" t="str">
        <f>IF(BI71="","",IF($AG71=TIME(2,0,0),コード表!$B$36,IF($AG71=TIME(2,30,0),コード表!$B$37,IF($AG71=TIME(3,0,0),コード表!$B$38,IF($AG71=TIME(3,30,0),コード表!$B$39,IF($AG71=TIME(4,0,0),コード表!$B$40,IF($AG71=TIME(4,30,0),コード表!$B$41,IF($AG71=TIME(5,0,0),コード表!$B$42,IF($AG71=TIME(5,30,0),コード表!$B$43,IF($AG71=TIME(6,0,0),コード表!$B$44,IF($AG71=TIME(6,30,0),コード表!$B$45,IF($AG71=TIME(7,0,0),コード表!$B$46,IF($AG71=TIME(7,30,0),コード表!$B$47,IF($AG71=TIME(8,0,0),コード表!$B$48,IF($AG71=TIME(8,30,0),コード表!$B$49,IF($AG71=TIME(9,0,0),コード表!$B$50,IF($AG71=TIME(9,30,0),コード表!$B$51,IF($AG71=TIME(10,0,0),コード表!$B$52,IF($AG71=TIME(10,30,0),コード表!$B$53,IF($AG71=TIME(11,0,0),コード表!$B$54,IF($AG71=TIME(11,30,0),コード表!$B$55,IF($AG71=TIME(12,0,0),コード表!$B$56,IF($AG71=TIME(12,30,0),コード表!$B$57,IF($AG71=TIME(13,0,0),コード表!$B$58,IF($AG71=TIME(13,30,0),コード表!$B$59,IF($AG71=TIME(14,0,0),コード表!$B$60,IF($AG71=TIME(14,30,0),コード表!$B$61,IF($AG71=TIME(15,0,0),コード表!$B$62,IF($AG71=TIME(15,30,0),コード表!$B$63,IF($AG71=TIME(16,0,0),コード表!$B$64,IF($AG71=TIME(16,30,0),コード表!$B$65,IF($AG71=TIME(17,0,0),コード表!$B$66,IF($AG71=TIME(17,30,0),コード表!$B$67,IF($AG71=TIME(18,0,0),コード表!$B$68))))))))))))))))))))))))))))))))))</f>
        <v/>
      </c>
      <c r="BK71" s="420" t="str">
        <f t="shared" ref="BK71" si="253">IF(SUMIFS($AZ$13:$AZ$74,$AT$13:$AT$74,BF71)&gt;0,"〇","")</f>
        <v/>
      </c>
      <c r="BL71" s="420" t="str">
        <f>IF(BK71="","",IF($AG71=TIME(2,0,0),コード表!$B$69,IF($AG71=TIME(2,30,0),コード表!$B$70,IF($AG71=TIME(3,0,0),コード表!$B$71,IF($AG71=TIME(3,30,0),コード表!$B$72,IF($AG71=TIME(4,0,0),コード表!$B$73,IF($AG71=TIME(4,30,0),コード表!$B$74,IF($AG71=TIME(5,0,0),コード表!$B$75,IF($AG71=TIME(5,30,0),コード表!$B$76,IF($AG71=TIME(6,0,0),コード表!$B$77,IF($AG71=TIME(6,30,0),コード表!$B$78,IF($AG71=TIME(7,0,0),コード表!$B$79,IF($AG71=TIME(7,30,0),コード表!$B$80,IF($AG71=TIME(8,0,0),コード表!$B$81,IF($AG71=TIME(8,30,0),コード表!$B$82,IF($AG71=TIME(9,0,0),コード表!$B$83,IF($AG71=TIME(9,30,0),コード表!$B$84,IF($AG71=TIME(10,0,0),コード表!$B$85,IF($AG71=TIME(10,30,0),コード表!$B$86,IF($AG71=TIME(11,0,0),コード表!$B$87,IF($AG71=TIME(11,30,0),コード表!$B$88,IF($AG71=TIME(12,0,0),コード表!$B$89,IF($AG71=TIME(12,30,0),コード表!$B$90,IF($AG71=TIME(13,0,0),コード表!$B$91,IF($AG71=TIME(13,30,0),コード表!$B$92,IF($AG71=TIME(14,0,0),コード表!$B$93,IF($AG71=TIME(14,30,0),コード表!$B$94,IF($AG71=TIME(15,0,0),コード表!$B$95,IF($AG71=TIME(15,30,0),コード表!$B$96,IF($AG71=TIME(16,0,0),コード表!$B$97,IF($AG71=TIME(16,30,0),コード表!$B$98,IF($AG71=TIME(17,0,0),コード表!$B$99,IF($AG71=TIME(17,30,0),コード表!$B$100,IF($AG71=TIME(18,0,0),コード表!$B$101))))))))))))))))))))))))))))))))))</f>
        <v/>
      </c>
      <c r="BM71" s="407" t="str">
        <f t="shared" ref="BM71" si="254">IF(SUMIFS($BA$13:$BA$74,$AT$13:$AT$74,BF71)&gt;0,"〇","")</f>
        <v/>
      </c>
      <c r="BN71" s="407" t="str">
        <f>IF(BM71="","",IF($AG71=TIME(2,0,0),コード表!$B$102,IF($AG71=TIME(2,30,0),コード表!$B$103,IF($AG71=TIME(3,0,0),コード表!$B$104,IF($AG71=TIME(3,30,0),コード表!$B$105,IF($AG71=TIME(4,0,0),コード表!$B$106,IF($AG71=TIME(4,30,0),コード表!$B$107,IF($AG71=TIME(5,0,0),コード表!$B$108,IF($AG71=TIME(5,30,0),コード表!$B$109,IF($AG71=TIME(6,0,0),コード表!$B$110,IF($AG71=TIME(6,30,0),コード表!$B$111,IF($AG71=TIME(7,0,0),コード表!$B$112,IF($AG71=TIME(7,30,0),コード表!$B$113,IF($AG71=TIME(8,0,0),コード表!$B$114,IF($AG71=TIME(8,30,0),コード表!$B$115,IF($AG71=TIME(9,0,0),コード表!$B$116,IF($AG71=TIME(9,30,0),コード表!$B$117,IF($AG71=TIME(10,0,0),コード表!$B$118,IF($AG71=TIME(10,30,0),コード表!$B$119,IF($AG71=TIME(11,0,0),コード表!$B$120,IF($AG71=TIME(11,30,0),コード表!$B$121,IF($AG71=TIME(12,0,0),コード表!$B$122,IF($AG71=TIME(12,30,0),コード表!$B$123,IF($AG71=TIME(13,0,0),コード表!$B$124,IF($AG71=TIME(13,30,0),コード表!$B$125,IF($AG71=TIME(14,0,0),コード表!$B$126,IF($AG71=TIME(14,30,0),コード表!$B$127,IF($AG71=TIME(15,0,0),コード表!$B$128,IF($AG71=TIME(15,30,0),コード表!$B$129,IF($AG71=TIME(16,0,0),コード表!$B$130,IF($AG71=TIME(16,30,0),コード表!$B$131,IF($AG71=TIME(17,0,0),コード表!$B$132,IF($AG71=TIME(17,30,0),コード表!$B$133,IF($AG71=TIME(18,0,0),コード表!$B$134))))))))))))))))))))))))))))))))))</f>
        <v/>
      </c>
      <c r="BO71" s="408" t="str">
        <f t="shared" ref="BO71" si="255">IF(SUMIF($AT$13:$AT$74,BF71,$BB$13:$BB$74)=0,"",SUMIF($AT$13:$AT$74,BF71,$BB$13:$BB$74))</f>
        <v/>
      </c>
      <c r="BP71" s="409" t="str">
        <f t="shared" ref="BP71" si="256">IF(AND(BH71="",BJ71="",BL71="",BN71="",BO71=""),"",MAX(BH71+BJ71,BH71+BL71,BH71+BN71))</f>
        <v/>
      </c>
      <c r="BQ71" s="409" t="str">
        <f t="shared" ref="BQ71" si="257">IF(AND(BH71="",BJ71="",BL71="",BN71=""),"",IF(AND(BJ71="",BL71="",BN71=""),"加算無",IF(MAX(BH71+BJ71+BO71,BH71+BL71+BO71,BH71+BN71+BO71)=BH71+BJ71+BO71,"重度",IF(MAX(BH71+BJ71+BO71,BH71+BL71+BO71,BH71+BN71+BO71)=BH71+BL71+BO71,"外",IF(MAX(BH71+BJ71+BO71,BH71+BL71+BO71,BH71+BN71+BO71)=BH71+BN71+BO71,"内")))))</f>
        <v/>
      </c>
    </row>
    <row r="72" spans="1:69" s="5" customFormat="1" ht="17.649999999999999" customHeight="1" thickTop="1" thickBot="1">
      <c r="A72" s="12"/>
      <c r="B72" s="23"/>
      <c r="C72" s="288"/>
      <c r="D72" s="289"/>
      <c r="E72" s="292"/>
      <c r="F72" s="293"/>
      <c r="G72" s="296"/>
      <c r="H72" s="297"/>
      <c r="I72" s="299"/>
      <c r="J72" s="301"/>
      <c r="K72" s="297"/>
      <c r="L72" s="301"/>
      <c r="M72" s="297"/>
      <c r="N72" s="299"/>
      <c r="O72" s="417"/>
      <c r="P72" s="418"/>
      <c r="Q72" s="394"/>
      <c r="R72" s="395"/>
      <c r="S72" s="378"/>
      <c r="T72" s="379"/>
      <c r="U72" s="382"/>
      <c r="V72" s="383"/>
      <c r="W72" s="382"/>
      <c r="X72" s="383"/>
      <c r="Y72" s="382"/>
      <c r="Z72" s="398"/>
      <c r="AA72" s="402"/>
      <c r="AB72" s="403"/>
      <c r="AC72" s="404"/>
      <c r="AD72" s="127"/>
      <c r="AE72" s="430"/>
      <c r="AF72" s="432"/>
      <c r="AG72" s="387"/>
      <c r="AH72" s="388"/>
      <c r="AI72" s="388"/>
      <c r="AJ72" s="389"/>
      <c r="AK72" s="374"/>
      <c r="AL72" s="374"/>
      <c r="AM72" s="374"/>
      <c r="AN72" s="374"/>
      <c r="AO72" s="375"/>
      <c r="AP72" s="128"/>
      <c r="AQ72" s="129"/>
      <c r="AR72" s="128"/>
      <c r="AT72" s="390"/>
      <c r="AU72" s="391"/>
      <c r="AV72" s="391"/>
      <c r="AW72" s="421"/>
      <c r="AX72" s="420"/>
      <c r="AY72" s="420"/>
      <c r="AZ72" s="420"/>
      <c r="BA72" s="407"/>
      <c r="BB72" s="408"/>
      <c r="BF72" s="410"/>
      <c r="BG72" s="411"/>
      <c r="BH72" s="419"/>
      <c r="BI72" s="420"/>
      <c r="BJ72" s="420"/>
      <c r="BK72" s="420"/>
      <c r="BL72" s="420"/>
      <c r="BM72" s="407"/>
      <c r="BN72" s="407"/>
      <c r="BO72" s="408"/>
      <c r="BP72" s="409"/>
      <c r="BQ72" s="409"/>
    </row>
    <row r="73" spans="1:69" s="5" customFormat="1" ht="17.649999999999999" customHeight="1" thickTop="1" thickBot="1">
      <c r="A73" s="12"/>
      <c r="B73" s="23"/>
      <c r="C73" s="464"/>
      <c r="D73" s="465"/>
      <c r="E73" s="292" t="str">
        <f>IF(C73="","",TEXT(AT73,"aaa"))</f>
        <v/>
      </c>
      <c r="F73" s="293"/>
      <c r="G73" s="470"/>
      <c r="H73" s="441"/>
      <c r="I73" s="299" t="s">
        <v>122</v>
      </c>
      <c r="J73" s="440"/>
      <c r="K73" s="441"/>
      <c r="L73" s="440"/>
      <c r="M73" s="441"/>
      <c r="N73" s="299" t="s">
        <v>122</v>
      </c>
      <c r="O73" s="454"/>
      <c r="P73" s="455"/>
      <c r="Q73" s="392" t="str">
        <f>IF(G73="","",IF(AW73&lt;TIME(2,0,0),TIME(2,0,0),IF(MINUTE(AW73)&lt;30,TIME(HOUR(AW73),30,0),TIME(HOUR(AW73)+1,0,0))))</f>
        <v/>
      </c>
      <c r="R73" s="393"/>
      <c r="S73" s="442"/>
      <c r="T73" s="443"/>
      <c r="U73" s="396"/>
      <c r="V73" s="444"/>
      <c r="W73" s="396"/>
      <c r="X73" s="444"/>
      <c r="Y73" s="396"/>
      <c r="Z73" s="397"/>
      <c r="AA73" s="399"/>
      <c r="AB73" s="400"/>
      <c r="AC73" s="401"/>
      <c r="AD73" s="127"/>
      <c r="AE73" s="488">
        <v>31</v>
      </c>
      <c r="AF73" s="446" t="str">
        <f t="shared" ca="1" si="12"/>
        <v>木</v>
      </c>
      <c r="AG73" s="384" t="str">
        <f t="shared" ref="AG73" si="258">IF(BG73=0,"",IF(BG73&lt;TIME(2,0,0),TIME(2,0,0),IF(MINUTE(BG73)&lt;30,TIME(HOUR(BG73),30,0),TIME(HOUR(BG73)+1,0,0))))</f>
        <v/>
      </c>
      <c r="AH73" s="385"/>
      <c r="AI73" s="385"/>
      <c r="AJ73" s="386"/>
      <c r="AK73" s="548" t="str">
        <f t="shared" ref="AK73" si="259">IF(AND(BH73="",BJ73="",BL73="",BN73="",BO73=""),"",MAX(BH73+BJ73+BO73,BH73+BL73+BO73,BH73+BN73+BO73))</f>
        <v/>
      </c>
      <c r="AL73" s="549"/>
      <c r="AM73" s="549"/>
      <c r="AN73" s="549"/>
      <c r="AO73" s="550"/>
      <c r="AP73" s="128"/>
      <c r="AQ73" s="129"/>
      <c r="AR73" s="128"/>
      <c r="AT73" s="390" t="e">
        <f>DATE(請求書!$K$29,請求書!$Q$29,'実績記録 （２枚用）'!C73)</f>
        <v>#NUM!</v>
      </c>
      <c r="AU73" s="391">
        <f>TIME(G73,J73,0)</f>
        <v>0</v>
      </c>
      <c r="AV73" s="391">
        <f>TIME(L73,O73,0)</f>
        <v>0</v>
      </c>
      <c r="AW73" s="421">
        <f>AV73-AU73</f>
        <v>0</v>
      </c>
      <c r="AX73" s="420" t="str">
        <f>IF($Q73=TIME(2,0,0),コード表!$B$3,IF($Q73=TIME(2,30,0),コード表!$B$4,IF($Q73=TIME(3,0,0),コード表!$B$5,IF($Q73=TIME(3,30,0),コード表!$B$6,IF($Q73=TIME(4,0,0),コード表!$B$7,IF($Q73=TIME(4,30,0),コード表!$B$8,IF($Q73=TIME(5,0,0),コード表!$B$9,IF($Q73=TIME(5,30,0),コード表!$B$10,IF($Q73=TIME(6,0,0),コード表!$B$11,IF($Q73=TIME(6,30,0),コード表!$B$12,IF($Q73=TIME(7,0,0),コード表!$B$13,IF($Q73=TIME(7,30,0),コード表!$B$14,IF($Q73=TIME(8,0,0),コード表!$B$15,IF($Q73=TIME(8,30,0),コード表!$B$16,IF($Q73=TIME(9,0,0),コード表!$B$17,IF($Q73=TIME(9,30,0),コード表!$B$18,IF($Q73=TIME(10,0,0),コード表!$B$19,IF($Q73=TIME(10,30,0),コード表!$B$20,IF($Q73=TIME(11,0,0),コード表!$B$21,IF($Q73=TIME(11,30,0),コード表!$B$22,IF($Q73=TIME(12,0,0),コード表!$B$23,IF($Q73=TIME(12,30,0),コード表!$B$24,IF($Q73=TIME(13,0,0),コード表!$B$25,IF($Q73=TIME(13,30,0),コード表!$B$26,IF($Q73=TIME(14,0,0),コード表!$B$27,IF($Q73=TIME(14,30,0),コード表!$B$28,IF($Q73=TIME(15,0,0),コード表!$B$29,IF($Q73=TIME(15,30,0),コード表!$B$30,IF($Q73=TIME(16,0,0),コード表!$B$31,IF($Q73=TIME(16,30,0),コード表!$B$32,IF($Q73=TIME(17,0,0),コード表!$B$33,IF($Q73=TIME(17,30,0),コード表!$B$34,IF($Q73=TIME(18,0,0),コード表!$B$35,"")))))))))))))))))))))))))))))))))</f>
        <v/>
      </c>
      <c r="AY73" s="420" t="str">
        <f>IF(S73="","",IF($Q73=TIME(2,0,0),コード表!$B$36,IF($Q73=TIME(2,30,0),コード表!$B$37,IF($Q73=TIME(3,0,0),コード表!$B$38,IF($Q73=TIME(3,30,0),コード表!$B$39,IF($Q73=TIME(4,0,0),コード表!$B$40,IF($Q73=TIME(4,30,0),コード表!$B$41,IF($Q73=TIME(5,0,0),コード表!$B$42,IF($Q73=TIME(5,30,0),コード表!$B$43,IF($Q73=TIME(6,0,0),コード表!$B$44,IF($Q73=TIME(6,30,0),コード表!$B$45,IF($Q73=TIME(7,0,0),コード表!$B$46,IF($Q73=TIME(7,30,0),コード表!$B$47,IF($Q73=TIME(8,0,0),コード表!$B$48,IF($Q73=TIME(8,30,0),コード表!$B$49,IF($Q73=TIME(9,0,0),コード表!$B$50,IF($Q73=TIME(9,30,0),コード表!$B$51,IF($Q73=TIME(10,0,0),コード表!$B$52,IF($Q73=TIME(10,30,0),コード表!$B$53,IF($Q73=TIME(11,0,0),コード表!$B$54,IF($Q73=TIME(11,30,0),コード表!$B$55,IF($Q73=TIME(12,0,0),コード表!$B$56,IF($Q73=TIME(12,30,0),コード表!$B$57,IF($Q73=TIME(13,0,0),コード表!$B$58,IF($Q73=TIME(13,30,0),コード表!$B$59,IF($Q73=TIME(14,0,0),コード表!$B$60,IF($Q73=TIME(14,30,0),コード表!$B$61,IF($Q73=TIME(15,0,0),コード表!$B$62,IF($Q73=TIME(15,30,0),コード表!$B$63,IF($Q73=TIME(16,0,0),コード表!$B$64,IF($Q73=TIME(16,30,0),コード表!$B$65,IF($Q73=TIME(17,0,0),コード表!$B$66,IF($Q73=TIME(17,30,0),コード表!$B$67,IF($Q73=TIME(18,0,0),コード表!$B$68))))))))))))))))))))))))))))))))))</f>
        <v/>
      </c>
      <c r="AZ73" s="420" t="str">
        <f>IF(U73="","",IF($Q73=TIME(2,0,0),コード表!$B$69,IF($Q73=TIME(2,30,0),コード表!$B$70,IF($Q73=TIME(3,0,0),コード表!$B$71,IF($Q73=TIME(3,30,0),コード表!$B$72,IF($Q73=TIME(4,0,0),コード表!$B$73,IF($Q73=TIME(4,30,0),コード表!$B$74,IF($Q73=TIME(5,0,0),コード表!$B$75,IF($Q73=TIME(5,30,0),コード表!$B$76,IF($Q73=TIME(6,0,0),コード表!$B$77,IF($Q73=TIME(6,30,0),コード表!$B$78,IF($Q73=TIME(7,0,0),コード表!$B$79,IF($Q73=TIME(7,30,0),コード表!$B$80,IF($Q73=TIME(8,0,0),コード表!$B$81,IF($Q73=TIME(8,30,0),コード表!$B$82,IF($Q73=TIME(9,0,0),コード表!$B$83,IF($Q73=TIME(9,30,0),コード表!$B$84,IF($Q73=TIME(10,0,0),コード表!$B$85,IF($Q73=TIME(10,30,0),コード表!$B$86,IF($Q73=TIME(11,0,0),コード表!$B$87,IF($Q73=TIME(11,30,0),コード表!$B$88,IF($Q73=TIME(12,0,0),コード表!$B$89,IF($Q73=TIME(12,30,0),コード表!$B$90,IF($Q73=TIME(13,0,0),コード表!$B$91,IF($Q73=TIME(13,30,0),コード表!$B$92,IF($Q73=TIME(14,0,0),コード表!$B$93,IF($Q73=TIME(14,30,0),コード表!$B$94,IF($Q73=TIME(15,0,0),コード表!$B$95,IF($Q73=TIME(15,30,0),コード表!$B$96,IF($Q73=TIME(16,0,0),コード表!$B$97,IF($Q73=TIME(16,30,0),コード表!$B$98,IF($Q73=TIME(17,0,0),コード表!$B$99,IF($Q73=TIME(17,30,0),コード表!$B$100,IF($Q73=TIME(18,0,0),コード表!$B$101))))))))))))))))))))))))))))))))))</f>
        <v/>
      </c>
      <c r="BA73" s="407" t="str">
        <f>IF(W73="","",IF($Q73=TIME(2,0,0),コード表!$B$102,IF($Q73=TIME(2,30,0),コード表!$B$103,IF($Q73=TIME(3,0,0),コード表!$B$104,IF($Q73=TIME(3,30,0),コード表!$B$105,IF($Q73=TIME(4,0,0),コード表!$B$106,IF($Q73=TIME(4,30,0),コード表!$B$107,IF($Q73=TIME(5,0,0),コード表!$B$108,IF($Q73=TIME(5,30,0),コード表!$B$109,IF($Q73=TIME(6,0,0),コード表!$B$110,IF($Q73=TIME(6,30,0),コード表!$B$111,IF($Q73=TIME(7,0,0),コード表!$B$112,IF($Q73=TIME(7,30,0),コード表!$B$113,IF($Q73=TIME(8,0,0),コード表!$B$114,IF($Q73=TIME(8,30,0),コード表!$B$115,IF($Q73=TIME(9,0,0),コード表!$B$116,IF($Q73=TIME(9,30,0),コード表!$B$117,IF($Q73=TIME(10,0,0),コード表!$B$118,IF($Q73=TIME(10,30,0),コード表!$B$119,IF($Q73=TIME(11,0,0),コード表!$B$120,IF($Q73=TIME(11,30,0),コード表!$B$121,IF($Q73=TIME(12,0,0),コード表!$B$122,IF($Q73=TIME(12,30,0),コード表!$B$123,IF($Q73=TIME(13,0,0),コード表!$B$124,IF($Q73=TIME(13,30,0),コード表!$B$125,IF($Q73=TIME(14,0,0),コード表!$B$126,IF($Q73=TIME(14,30,0),コード表!$B$127,IF($Q73=TIME(15,0,0),コード表!$B$128,IF($Q73=TIME(15,30,0),コード表!$B$129,IF($Q73=TIME(16,0,0),コード表!$B$130,IF($Q73=TIME(16,30,0),コード表!$B$131,IF($Q73=TIME(17,0,0),コード表!$B$132,IF($Q73=TIME(17,30,0),コード表!$B$133,IF($Q73=TIME(18,0,0),コード表!$B$134))))))))))))))))))))))))))))))))))</f>
        <v/>
      </c>
      <c r="BB73" s="408" t="str">
        <f>IF(Y73="","",Y73*コード表!$B$135)</f>
        <v/>
      </c>
      <c r="BF73" s="410">
        <f>DATE(請求書!$K$29,請求書!$Q$29,'実績記録 （２枚用）'!AE73)</f>
        <v>45869</v>
      </c>
      <c r="BG73" s="411">
        <f t="shared" ref="BG73" si="260">SUMIF($AT$13:$AT$74,BF73,$AW$13:$AW$74)</f>
        <v>0</v>
      </c>
      <c r="BH73" s="419" t="str">
        <f>IF($AG73=TIME(2,0,0),コード表!$B$3,IF($AG73=TIME(2,30,0),コード表!$B$4,IF($AG73=TIME(3,0,0),コード表!$B$5,IF($AG73=TIME(3,30,0),コード表!$B$6,IF($AG73=TIME(4,0,0),コード表!$B$7,IF($AG73=TIME(4,30,0),コード表!$B$8,IF($AG73=TIME(5,0,0),コード表!$B$9,IF($AG73=TIME(5,30,0),コード表!$B$10,IF($AG73=TIME(6,0,0),コード表!$B$11,IF($AG73=TIME(6,30,0),コード表!$B$12,IF($AG73=TIME(7,0,0),コード表!$B$13,IF($AG73=TIME(7,30,0),コード表!$B$14,IF($AG73=TIME(8,0,0),コード表!$B$15,IF($AG73=TIME(8,30,0),コード表!$B$16,IF($AG73=TIME(9,0,0),コード表!$B$17,IF($AG73=TIME(9,30,0),コード表!$B$18,IF($AG73=TIME(10,0,0),コード表!$B$19,IF($AG73=TIME(10,30,0),コード表!$B$20,IF($AG73=TIME(11,0,0),コード表!$B$21,IF($AG73=TIME(11,30,0),コード表!$B$22,IF($AG73=TIME(12,0,0),コード表!$B$23,IF($AG73=TIME(12,30,0),コード表!$B$24,IF($AG73=TIME(13,0,0),コード表!$B$25,IF($AG73=TIME(13,30,0),コード表!$B$26,IF($AG73=TIME(14,0,0),コード表!$B$27,IF($AG73=TIME(14,30,0),コード表!$B$28,IF($AG73=TIME(15,0,0),コード表!$B$29,IF($AG73=TIME(15,30,0),コード表!$B$30,IF($AG73=TIME(16,0,0),コード表!$B$31,IF($AG73=TIME(16,30,0),コード表!$B$32,IF($AG73=TIME(17,0,0),コード表!$B$33,IF($AG73=TIME(17,30,0),コード表!$B$34,IF($AG73=TIME(18,0,0),コード表!$B$35,"")))))))))))))))))))))))))))))))))</f>
        <v/>
      </c>
      <c r="BI73" s="420" t="str">
        <f t="shared" ref="BI73" si="261">IF(SUMIFS($AY$13:$AY$74,$AT$13:$AT$74,BF73)&gt;0,"〇","")</f>
        <v/>
      </c>
      <c r="BJ73" s="420" t="str">
        <f>IF(BI73="","",IF($AG73=TIME(2,0,0),コード表!$B$36,IF($AG73=TIME(2,30,0),コード表!$B$37,IF($AG73=TIME(3,0,0),コード表!$B$38,IF($AG73=TIME(3,30,0),コード表!$B$39,IF($AG73=TIME(4,0,0),コード表!$B$40,IF($AG73=TIME(4,30,0),コード表!$B$41,IF($AG73=TIME(5,0,0),コード表!$B$42,IF($AG73=TIME(5,30,0),コード表!$B$43,IF($AG73=TIME(6,0,0),コード表!$B$44,IF($AG73=TIME(6,30,0),コード表!$B$45,IF($AG73=TIME(7,0,0),コード表!$B$46,IF($AG73=TIME(7,30,0),コード表!$B$47,IF($AG73=TIME(8,0,0),コード表!$B$48,IF($AG73=TIME(8,30,0),コード表!$B$49,IF($AG73=TIME(9,0,0),コード表!$B$50,IF($AG73=TIME(9,30,0),コード表!$B$51,IF($AG73=TIME(10,0,0),コード表!$B$52,IF($AG73=TIME(10,30,0),コード表!$B$53,IF($AG73=TIME(11,0,0),コード表!$B$54,IF($AG73=TIME(11,30,0),コード表!$B$55,IF($AG73=TIME(12,0,0),コード表!$B$56,IF($AG73=TIME(12,30,0),コード表!$B$57,IF($AG73=TIME(13,0,0),コード表!$B$58,IF($AG73=TIME(13,30,0),コード表!$B$59,IF($AG73=TIME(14,0,0),コード表!$B$60,IF($AG73=TIME(14,30,0),コード表!$B$61,IF($AG73=TIME(15,0,0),コード表!$B$62,IF($AG73=TIME(15,30,0),コード表!$B$63,IF($AG73=TIME(16,0,0),コード表!$B$64,IF($AG73=TIME(16,30,0),コード表!$B$65,IF($AG73=TIME(17,0,0),コード表!$B$66,IF($AG73=TIME(17,30,0),コード表!$B$67,IF($AG73=TIME(18,0,0),コード表!$B$68))))))))))))))))))))))))))))))))))</f>
        <v/>
      </c>
      <c r="BK73" s="420" t="str">
        <f t="shared" ref="BK73" si="262">IF(SUMIFS($AZ$13:$AZ$74,$AT$13:$AT$74,BF73)&gt;0,"〇","")</f>
        <v/>
      </c>
      <c r="BL73" s="420" t="str">
        <f>IF(BK73="","",IF($AG73=TIME(2,0,0),コード表!$B$69,IF($AG73=TIME(2,30,0),コード表!$B$70,IF($AG73=TIME(3,0,0),コード表!$B$71,IF($AG73=TIME(3,30,0),コード表!$B$72,IF($AG73=TIME(4,0,0),コード表!$B$73,IF($AG73=TIME(4,30,0),コード表!$B$74,IF($AG73=TIME(5,0,0),コード表!$B$75,IF($AG73=TIME(5,30,0),コード表!$B$76,IF($AG73=TIME(6,0,0),コード表!$B$77,IF($AG73=TIME(6,30,0),コード表!$B$78,IF($AG73=TIME(7,0,0),コード表!$B$79,IF($AG73=TIME(7,30,0),コード表!$B$80,IF($AG73=TIME(8,0,0),コード表!$B$81,IF($AG73=TIME(8,30,0),コード表!$B$82,IF($AG73=TIME(9,0,0),コード表!$B$83,IF($AG73=TIME(9,30,0),コード表!$B$84,IF($AG73=TIME(10,0,0),コード表!$B$85,IF($AG73=TIME(10,30,0),コード表!$B$86,IF($AG73=TIME(11,0,0),コード表!$B$87,IF($AG73=TIME(11,30,0),コード表!$B$88,IF($AG73=TIME(12,0,0),コード表!$B$89,IF($AG73=TIME(12,30,0),コード表!$B$90,IF($AG73=TIME(13,0,0),コード表!$B$91,IF($AG73=TIME(13,30,0),コード表!$B$92,IF($AG73=TIME(14,0,0),コード表!$B$93,IF($AG73=TIME(14,30,0),コード表!$B$94,IF($AG73=TIME(15,0,0),コード表!$B$95,IF($AG73=TIME(15,30,0),コード表!$B$96,IF($AG73=TIME(16,0,0),コード表!$B$97,IF($AG73=TIME(16,30,0),コード表!$B$98,IF($AG73=TIME(17,0,0),コード表!$B$99,IF($AG73=TIME(17,30,0),コード表!$B$100,IF($AG73=TIME(18,0,0),コード表!$B$101))))))))))))))))))))))))))))))))))</f>
        <v/>
      </c>
      <c r="BM73" s="407" t="str">
        <f t="shared" ref="BM73" si="263">IF(SUMIFS($BA$13:$BA$74,$AT$13:$AT$74,BF73)&gt;0,"〇","")</f>
        <v/>
      </c>
      <c r="BN73" s="407" t="str">
        <f>IF(BM73="","",IF($AG73=TIME(2,0,0),コード表!$B$102,IF($AG73=TIME(2,30,0),コード表!$B$103,IF($AG73=TIME(3,0,0),コード表!$B$104,IF($AG73=TIME(3,30,0),コード表!$B$105,IF($AG73=TIME(4,0,0),コード表!$B$106,IF($AG73=TIME(4,30,0),コード表!$B$107,IF($AG73=TIME(5,0,0),コード表!$B$108,IF($AG73=TIME(5,30,0),コード表!$B$109,IF($AG73=TIME(6,0,0),コード表!$B$110,IF($AG73=TIME(6,30,0),コード表!$B$111,IF($AG73=TIME(7,0,0),コード表!$B$112,IF($AG73=TIME(7,30,0),コード表!$B$113,IF($AG73=TIME(8,0,0),コード表!$B$114,IF($AG73=TIME(8,30,0),コード表!$B$115,IF($AG73=TIME(9,0,0),コード表!$B$116,IF($AG73=TIME(9,30,0),コード表!$B$117,IF($AG73=TIME(10,0,0),コード表!$B$118,IF($AG73=TIME(10,30,0),コード表!$B$119,IF($AG73=TIME(11,0,0),コード表!$B$120,IF($AG73=TIME(11,30,0),コード表!$B$121,IF($AG73=TIME(12,0,0),コード表!$B$122,IF($AG73=TIME(12,30,0),コード表!$B$123,IF($AG73=TIME(13,0,0),コード表!$B$124,IF($AG73=TIME(13,30,0),コード表!$B$125,IF($AG73=TIME(14,0,0),コード表!$B$126,IF($AG73=TIME(14,30,0),コード表!$B$127,IF($AG73=TIME(15,0,0),コード表!$B$128,IF($AG73=TIME(15,30,0),コード表!$B$129,IF($AG73=TIME(16,0,0),コード表!$B$130,IF($AG73=TIME(16,30,0),コード表!$B$131,IF($AG73=TIME(17,0,0),コード表!$B$132,IF($AG73=TIME(17,30,0),コード表!$B$133,IF($AG73=TIME(18,0,0),コード表!$B$134))))))))))))))))))))))))))))))))))</f>
        <v/>
      </c>
      <c r="BO73" s="408" t="str">
        <f t="shared" ref="BO73" si="264">IF(SUMIF($AT$13:$AT$74,BF73,$BB$13:$BB$74)=0,"",SUMIF($AT$13:$AT$74,BF73,$BB$13:$BB$74))</f>
        <v/>
      </c>
      <c r="BP73" s="409" t="str">
        <f t="shared" ref="BP73" si="265">IF(AND(BH73="",BJ73="",BL73="",BN73="",BO73=""),"",MAX(BH73+BJ73,BH73+BL73,BH73+BN73))</f>
        <v/>
      </c>
      <c r="BQ73" s="409" t="str">
        <f t="shared" ref="BQ73" si="266">IF(AND(BH73="",BJ73="",BL73="",BN73=""),"",IF(AND(BJ73="",BL73="",BN73=""),"加算無",IF(MAX(BH73+BJ73+BO73,BH73+BL73+BO73,BH73+BN73+BO73)=BH73+BJ73+BO73,"重度",IF(MAX(BH73+BJ73+BO73,BH73+BL73+BO73,BH73+BN73+BO73)=BH73+BL73+BO73,"外",IF(MAX(BH73+BJ73+BO73,BH73+BL73+BO73,BH73+BN73+BO73)=BH73+BN73+BO73,"内")))))</f>
        <v/>
      </c>
    </row>
    <row r="74" spans="1:69" s="5" customFormat="1" ht="17.649999999999999" customHeight="1" thickTop="1" thickBot="1">
      <c r="A74" s="12"/>
      <c r="B74" s="63"/>
      <c r="C74" s="466"/>
      <c r="D74" s="467"/>
      <c r="E74" s="468"/>
      <c r="F74" s="469"/>
      <c r="G74" s="471"/>
      <c r="H74" s="452"/>
      <c r="I74" s="453"/>
      <c r="J74" s="451"/>
      <c r="K74" s="452"/>
      <c r="L74" s="451"/>
      <c r="M74" s="452"/>
      <c r="N74" s="453"/>
      <c r="O74" s="456"/>
      <c r="P74" s="457"/>
      <c r="Q74" s="458"/>
      <c r="R74" s="459"/>
      <c r="S74" s="460"/>
      <c r="T74" s="461"/>
      <c r="U74" s="462"/>
      <c r="V74" s="463"/>
      <c r="W74" s="462"/>
      <c r="X74" s="463"/>
      <c r="Y74" s="462"/>
      <c r="Z74" s="484"/>
      <c r="AA74" s="485"/>
      <c r="AB74" s="486"/>
      <c r="AC74" s="487"/>
      <c r="AD74" s="127"/>
      <c r="AE74" s="489"/>
      <c r="AF74" s="447"/>
      <c r="AG74" s="448"/>
      <c r="AH74" s="449"/>
      <c r="AI74" s="449"/>
      <c r="AJ74" s="450"/>
      <c r="AK74" s="551"/>
      <c r="AL74" s="552"/>
      <c r="AM74" s="552"/>
      <c r="AN74" s="552"/>
      <c r="AO74" s="553"/>
      <c r="AP74" s="131"/>
      <c r="AQ74" s="129"/>
      <c r="AR74" s="128"/>
      <c r="AT74" s="390"/>
      <c r="AU74" s="391"/>
      <c r="AV74" s="391"/>
      <c r="AW74" s="421"/>
      <c r="AX74" s="420"/>
      <c r="AY74" s="420"/>
      <c r="AZ74" s="420"/>
      <c r="BA74" s="407"/>
      <c r="BB74" s="408"/>
      <c r="BF74" s="410"/>
      <c r="BG74" s="411"/>
      <c r="BH74" s="419"/>
      <c r="BI74" s="420"/>
      <c r="BJ74" s="420"/>
      <c r="BK74" s="420"/>
      <c r="BL74" s="420"/>
      <c r="BM74" s="407"/>
      <c r="BN74" s="407"/>
      <c r="BO74" s="408"/>
      <c r="BP74" s="409"/>
      <c r="BQ74" s="409"/>
    </row>
    <row r="75" spans="1:69" s="5" customFormat="1" ht="12" customHeight="1" thickBot="1">
      <c r="A75" s="12"/>
      <c r="B75" s="23"/>
      <c r="C75" s="24"/>
      <c r="D75" s="24"/>
      <c r="E75" s="24"/>
      <c r="F75" s="24"/>
      <c r="G75" s="81"/>
      <c r="H75" s="81"/>
      <c r="I75" s="25"/>
      <c r="J75" s="81"/>
      <c r="K75" s="81"/>
      <c r="L75" s="81"/>
      <c r="M75" s="81"/>
      <c r="N75" s="81"/>
      <c r="O75" s="70"/>
      <c r="P75" s="81"/>
      <c r="Q75" s="81"/>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8"/>
      <c r="AR75" s="14"/>
      <c r="AT75" s="85"/>
      <c r="AU75" s="62"/>
      <c r="AV75" s="62"/>
      <c r="AW75" s="64"/>
      <c r="AX75" s="62"/>
      <c r="AY75" s="62"/>
      <c r="AZ75" s="62"/>
      <c r="BA75" s="62"/>
      <c r="BB75" s="62"/>
      <c r="BF75" s="84"/>
      <c r="BG75" s="89"/>
      <c r="BH75" s="88"/>
      <c r="BI75" s="92"/>
      <c r="BJ75" s="92"/>
      <c r="BK75" s="92"/>
      <c r="BL75" s="92"/>
      <c r="BM75" s="92"/>
      <c r="BN75" s="92"/>
      <c r="BO75" s="92"/>
      <c r="BP75" s="93"/>
      <c r="BQ75" s="93"/>
    </row>
    <row r="76" spans="1:69" s="5" customFormat="1" ht="17.25" customHeight="1">
      <c r="A76" s="12"/>
      <c r="B76" s="23"/>
      <c r="C76" s="596" t="s">
        <v>147</v>
      </c>
      <c r="D76" s="597"/>
      <c r="E76" s="597"/>
      <c r="F76" s="597"/>
      <c r="G76" s="597"/>
      <c r="H76" s="597"/>
      <c r="I76" s="600">
        <f>SUM(AG13:AJ74)</f>
        <v>0</v>
      </c>
      <c r="J76" s="600"/>
      <c r="K76" s="600"/>
      <c r="L76" s="602" t="s">
        <v>111</v>
      </c>
      <c r="M76" s="603"/>
      <c r="N76" s="596" t="s">
        <v>148</v>
      </c>
      <c r="O76" s="597"/>
      <c r="P76" s="597"/>
      <c r="Q76" s="597"/>
      <c r="R76" s="586">
        <f>SUM(AK13:AO74)</f>
        <v>0</v>
      </c>
      <c r="S76" s="586"/>
      <c r="T76" s="586"/>
      <c r="U76" s="586"/>
      <c r="V76" s="587"/>
      <c r="W76" s="596" t="s">
        <v>149</v>
      </c>
      <c r="X76" s="597"/>
      <c r="Y76" s="597"/>
      <c r="Z76" s="597"/>
      <c r="AA76" s="597"/>
      <c r="AB76" s="586">
        <f>IF(AA7="課税",R76*0.1,0)</f>
        <v>0</v>
      </c>
      <c r="AC76" s="586"/>
      <c r="AD76" s="586"/>
      <c r="AE76" s="586"/>
      <c r="AF76" s="586"/>
      <c r="AG76" s="606" t="s">
        <v>150</v>
      </c>
      <c r="AH76" s="607"/>
      <c r="AI76" s="607"/>
      <c r="AJ76" s="586">
        <f>R76-AB76</f>
        <v>0</v>
      </c>
      <c r="AK76" s="586"/>
      <c r="AL76" s="586"/>
      <c r="AM76" s="586"/>
      <c r="AN76" s="586"/>
      <c r="AO76" s="586"/>
      <c r="AP76" s="587"/>
      <c r="AQ76" s="15"/>
      <c r="AR76" s="82"/>
      <c r="AS76" s="12"/>
      <c r="AT76" s="85"/>
      <c r="AU76" s="62"/>
      <c r="AV76" s="62"/>
      <c r="AW76" s="64"/>
      <c r="AX76" s="62"/>
      <c r="AY76" s="62"/>
      <c r="AZ76" s="62"/>
      <c r="BF76" s="84"/>
      <c r="BG76" s="89"/>
      <c r="BH76" s="89"/>
      <c r="BI76" s="92"/>
      <c r="BJ76" s="92"/>
      <c r="BK76" s="92"/>
      <c r="BL76" s="92"/>
      <c r="BM76" s="93"/>
      <c r="BN76" s="93"/>
      <c r="BO76" s="93"/>
      <c r="BP76" s="93"/>
      <c r="BQ76" s="93"/>
    </row>
    <row r="77" spans="1:69" s="5" customFormat="1" ht="15.75" customHeight="1" thickBot="1">
      <c r="A77" s="12"/>
      <c r="B77" s="23"/>
      <c r="C77" s="598"/>
      <c r="D77" s="599"/>
      <c r="E77" s="599"/>
      <c r="F77" s="599"/>
      <c r="G77" s="599"/>
      <c r="H77" s="599"/>
      <c r="I77" s="601"/>
      <c r="J77" s="601"/>
      <c r="K77" s="601"/>
      <c r="L77" s="604"/>
      <c r="M77" s="605"/>
      <c r="N77" s="598"/>
      <c r="O77" s="599"/>
      <c r="P77" s="599"/>
      <c r="Q77" s="599"/>
      <c r="R77" s="588"/>
      <c r="S77" s="588"/>
      <c r="T77" s="588"/>
      <c r="U77" s="588"/>
      <c r="V77" s="589"/>
      <c r="W77" s="598"/>
      <c r="X77" s="599"/>
      <c r="Y77" s="599"/>
      <c r="Z77" s="599"/>
      <c r="AA77" s="599"/>
      <c r="AB77" s="588"/>
      <c r="AC77" s="588"/>
      <c r="AD77" s="588"/>
      <c r="AE77" s="588"/>
      <c r="AF77" s="588"/>
      <c r="AG77" s="608"/>
      <c r="AH77" s="609"/>
      <c r="AI77" s="609"/>
      <c r="AJ77" s="588"/>
      <c r="AK77" s="588"/>
      <c r="AL77" s="588"/>
      <c r="AM77" s="588"/>
      <c r="AN77" s="588"/>
      <c r="AO77" s="588"/>
      <c r="AP77" s="589"/>
      <c r="AQ77" s="15"/>
      <c r="AR77" s="82"/>
      <c r="AS77" s="12"/>
      <c r="AT77" s="85"/>
      <c r="AU77" s="62"/>
      <c r="AV77" s="62"/>
      <c r="AW77" s="64"/>
      <c r="AX77" s="62"/>
      <c r="AY77" s="62"/>
      <c r="AZ77" s="62"/>
      <c r="BF77" s="84"/>
      <c r="BG77" s="89"/>
      <c r="BH77" s="89"/>
      <c r="BI77" s="92"/>
      <c r="BJ77" s="92"/>
      <c r="BK77" s="92"/>
      <c r="BL77" s="92"/>
      <c r="BM77" s="93"/>
      <c r="BN77" s="93"/>
      <c r="BO77" s="93"/>
      <c r="BP77" s="93"/>
      <c r="BQ77" s="93"/>
    </row>
    <row r="78" spans="1:69" s="5" customFormat="1" ht="9" customHeight="1" thickBot="1">
      <c r="A78" s="12"/>
      <c r="B78" s="23"/>
      <c r="C78" s="96"/>
      <c r="D78" s="96"/>
      <c r="E78" s="96"/>
      <c r="F78" s="96"/>
      <c r="G78" s="96"/>
      <c r="H78" s="96"/>
      <c r="I78" s="66"/>
      <c r="J78" s="66"/>
      <c r="K78" s="66"/>
      <c r="L78" s="67"/>
      <c r="M78" s="67"/>
      <c r="N78" s="96"/>
      <c r="O78" s="96"/>
      <c r="P78" s="96"/>
      <c r="Q78" s="96"/>
      <c r="R78" s="68"/>
      <c r="S78" s="68"/>
      <c r="T78" s="68"/>
      <c r="U78" s="68"/>
      <c r="V78" s="68"/>
      <c r="W78" s="96"/>
      <c r="X78" s="96"/>
      <c r="Y78" s="96"/>
      <c r="Z78" s="96"/>
      <c r="AA78" s="96"/>
      <c r="AB78" s="68"/>
      <c r="AC78" s="68"/>
      <c r="AD78" s="68"/>
      <c r="AE78" s="68"/>
      <c r="AF78" s="68"/>
      <c r="AG78" s="96"/>
      <c r="AH78" s="96"/>
      <c r="AI78" s="96"/>
      <c r="AJ78" s="68"/>
      <c r="AK78" s="68"/>
      <c r="AL78" s="68"/>
      <c r="AM78" s="68"/>
      <c r="AN78" s="68"/>
      <c r="AO78" s="68"/>
      <c r="AP78" s="68"/>
      <c r="AQ78" s="15"/>
      <c r="AR78" s="82"/>
      <c r="AS78" s="12"/>
      <c r="AT78" s="85"/>
      <c r="AU78" s="62"/>
      <c r="AV78" s="62"/>
      <c r="AW78" s="64"/>
      <c r="AX78" s="62"/>
      <c r="AY78" s="62"/>
      <c r="AZ78" s="62"/>
      <c r="BF78" s="84"/>
      <c r="BG78" s="89"/>
      <c r="BH78" s="89"/>
      <c r="BI78" s="92"/>
      <c r="BJ78" s="92"/>
      <c r="BK78" s="92"/>
      <c r="BL78" s="92"/>
      <c r="BM78" s="93"/>
      <c r="BN78" s="93"/>
      <c r="BO78" s="93"/>
      <c r="BP78" s="93"/>
      <c r="BQ78" s="93"/>
    </row>
    <row r="79" spans="1:69" s="5" customFormat="1" ht="32.1" customHeight="1" thickBot="1">
      <c r="A79" s="12"/>
      <c r="B79" s="23"/>
      <c r="C79" s="69"/>
      <c r="D79" s="69"/>
      <c r="E79" s="69"/>
      <c r="F79" s="69"/>
      <c r="G79" s="69"/>
      <c r="H79" s="69"/>
      <c r="I79" s="592" t="s">
        <v>223</v>
      </c>
      <c r="J79" s="593"/>
      <c r="K79" s="594" t="s">
        <v>224</v>
      </c>
      <c r="L79" s="593"/>
      <c r="M79" s="595" t="s">
        <v>225</v>
      </c>
      <c r="N79" s="593"/>
      <c r="O79" s="595" t="s">
        <v>226</v>
      </c>
      <c r="P79" s="593"/>
      <c r="Q79" s="595" t="s">
        <v>227</v>
      </c>
      <c r="R79" s="593"/>
      <c r="S79" s="595" t="s">
        <v>228</v>
      </c>
      <c r="T79" s="593"/>
      <c r="U79" s="595" t="s">
        <v>229</v>
      </c>
      <c r="V79" s="593"/>
      <c r="W79" s="595" t="s">
        <v>230</v>
      </c>
      <c r="X79" s="593"/>
      <c r="Y79" s="595" t="s">
        <v>231</v>
      </c>
      <c r="Z79" s="593"/>
      <c r="AA79" s="595" t="s">
        <v>232</v>
      </c>
      <c r="AB79" s="593"/>
      <c r="AC79" s="595" t="s">
        <v>233</v>
      </c>
      <c r="AD79" s="593"/>
      <c r="AE79" s="595" t="s">
        <v>234</v>
      </c>
      <c r="AF79" s="593"/>
      <c r="AG79" s="595" t="s">
        <v>235</v>
      </c>
      <c r="AH79" s="593"/>
      <c r="AI79" s="595" t="s">
        <v>236</v>
      </c>
      <c r="AJ79" s="593"/>
      <c r="AK79" s="595" t="s">
        <v>237</v>
      </c>
      <c r="AL79" s="593"/>
      <c r="AM79" s="595" t="s">
        <v>238</v>
      </c>
      <c r="AN79" s="593"/>
      <c r="AO79" s="595" t="s">
        <v>239</v>
      </c>
      <c r="AP79" s="612"/>
      <c r="AQ79" s="137"/>
      <c r="AR79" s="138"/>
      <c r="AS79" s="12"/>
      <c r="AT79" s="85"/>
      <c r="AU79" s="62"/>
      <c r="AV79" s="62"/>
      <c r="AW79" s="64"/>
      <c r="AX79" s="62"/>
      <c r="AY79" s="62"/>
      <c r="AZ79" s="62"/>
      <c r="BF79" s="84"/>
      <c r="BG79" s="136"/>
      <c r="BH79" s="136"/>
      <c r="BI79" s="134"/>
      <c r="BJ79" s="134"/>
      <c r="BK79" s="134"/>
      <c r="BL79" s="134"/>
      <c r="BM79" s="135"/>
      <c r="BN79" s="135"/>
      <c r="BO79" s="135"/>
      <c r="BP79" s="135"/>
      <c r="BQ79" s="135"/>
    </row>
    <row r="80" spans="1:69" s="5" customFormat="1" ht="23.25" customHeight="1" thickTop="1">
      <c r="A80" s="12"/>
      <c r="B80" s="23"/>
      <c r="C80" s="642" t="s">
        <v>308</v>
      </c>
      <c r="D80" s="643"/>
      <c r="E80" s="643"/>
      <c r="F80" s="643"/>
      <c r="G80" s="643"/>
      <c r="H80" s="644"/>
      <c r="I80" s="584" t="str">
        <f>IF(COUNTIFS($BP$13:$BP$74,コード表!I7,$BQ$13:$BQ$74,"加算無")=0,"",COUNTIFS($BP$13:$BP$74,コード表!I7,$BQ$13:$BQ$74,"加算無"))</f>
        <v/>
      </c>
      <c r="J80" s="584"/>
      <c r="K80" s="574" t="str">
        <f>IF(COUNTIFS($BP$13:$BP$74,コード表!I11,$BQ$13:$BQ$74,"加算無")=0,"",COUNTIFS($BP$13:$BP$74,コード表!I11,$BQ$13:$BQ$74,"加算無"))</f>
        <v/>
      </c>
      <c r="L80" s="575"/>
      <c r="M80" s="574" t="str">
        <f>IF(COUNTIFS($BP$13:$BP$74,コード表!I12,$BQ$13:$BQ$74,"加算無")=0,"",COUNTIFS($BP$13:$BP$74,コード表!I12,$BQ$13:$BQ$74,"加算無"))</f>
        <v/>
      </c>
      <c r="N80" s="575"/>
      <c r="O80" s="574" t="str">
        <f>IF(COUNTIFS($BP$13:$BP$74,コード表!I13,$BQ$13:$BQ$74,"加算無")=0,"",COUNTIFS($BP$13:$BP$74,コード表!I13,$BQ$13:$BQ$74,"加算無"))</f>
        <v/>
      </c>
      <c r="P80" s="575"/>
      <c r="Q80" s="574" t="str">
        <f>IF(COUNTIFS($BP$13:$BP$74,コード表!I14,$BQ$13:$BQ$74,"加算無")=0,"",COUNTIFS($BP$13:$BP$74,コード表!I14,$BQ$13:$BQ$74,"加算無"))</f>
        <v/>
      </c>
      <c r="R80" s="575"/>
      <c r="S80" s="584" t="str">
        <f>IF(COUNTIFS($BP$13:$BP$74,コード表!I15,$BQ$13:$BQ$74,"加算無")=0,"",COUNTIFS($BP$13:$BP$74,コード表!I15,$BQ$13:$BQ$74,"加算無"))</f>
        <v/>
      </c>
      <c r="T80" s="584"/>
      <c r="U80" s="584" t="str">
        <f>IF(COUNTIFS($BP$13:$BP$74,コード表!I16,$BQ$13:$BQ$74,"加算無")=0,"",COUNTIFS($BP$13:$BP$74,コード表!I16,$BQ$13:$BQ$74,"加算無"))</f>
        <v/>
      </c>
      <c r="V80" s="584"/>
      <c r="W80" s="584" t="str">
        <f>IF(COUNTIFS($BP$13:$BP$74,コード表!I17,$BQ$13:$BQ$74,"加算無")=0,"",COUNTIFS($BP$13:$BP$74,コード表!I17,$BQ$13:$BQ$74,"加算無"))</f>
        <v/>
      </c>
      <c r="X80" s="584"/>
      <c r="Y80" s="584" t="str">
        <f>IF(COUNTIFS($BP$13:$BP$74,コード表!I18,$BQ$13:$BQ$74,"加算無")=0,"",COUNTIFS($BP$13:$BP$74,コード表!I18,$BQ$13:$BQ$74,"加算無"))</f>
        <v/>
      </c>
      <c r="Z80" s="584"/>
      <c r="AA80" s="584" t="str">
        <f>IF(COUNTIFS($BP$13:$BP$74,コード表!I19,$BQ$13:$BQ$74,"加算無")=0,"",COUNTIFS($BP$13:$BP$74,コード表!I19,$BQ$13:$BQ$74,"加算無"))</f>
        <v/>
      </c>
      <c r="AB80" s="584"/>
      <c r="AC80" s="584" t="str">
        <f>IF(COUNTIFS($BP$13:$BP$74,コード表!I20,$BQ$13:$BQ$74,"加算無")=0,"",COUNTIFS($BP$13:$BP$74,コード表!I20,$BQ$13:$BQ$74,"加算無"))</f>
        <v/>
      </c>
      <c r="AD80" s="584"/>
      <c r="AE80" s="584" t="str">
        <f>IF(COUNTIFS($BP$13:$BP$74,コード表!I21,$BQ$13:$BQ$74,"加算無")=0,"",COUNTIFS($BP$13:$BP$74,コード表!I21,$BQ$13:$BQ$74,"加算無"))</f>
        <v/>
      </c>
      <c r="AF80" s="584"/>
      <c r="AG80" s="584" t="str">
        <f>IF(COUNTIFS($BP$13:$BP$74,コード表!I22,$BQ$13:$BQ$74,"加算無")=0,"",COUNTIFS($BP$13:$BP$74,コード表!I22,$BQ$13:$BQ$74,"加算無"))</f>
        <v/>
      </c>
      <c r="AH80" s="584"/>
      <c r="AI80" s="584" t="str">
        <f>IF(COUNTIFS($BP$13:$BP$74,コード表!I23,$BQ$13:$BQ$74,"加算無")=0,"",COUNTIFS($BP$13:$BP$74,コード表!I23,$BQ$13:$BQ$74,"加算無"))</f>
        <v/>
      </c>
      <c r="AJ80" s="584"/>
      <c r="AK80" s="584" t="str">
        <f>IF(COUNTIFS($BP$13:$BP$74,コード表!I24,$BQ$13:$BQ$74,"加算無")=0,"",COUNTIFS($BP$13:$BP$74,コード表!I24,$BQ$13:$BQ$74,"加算無"))</f>
        <v/>
      </c>
      <c r="AL80" s="584"/>
      <c r="AM80" s="584" t="str">
        <f>IF(COUNTIFS($BP$13:$BP$74,コード表!I25,$BQ$13:$BQ$74,"加算無")=0,"",COUNTIFS($BP$13:$BP$74,コード表!I25,$BQ$13:$BQ$74,"加算無"))</f>
        <v/>
      </c>
      <c r="AN80" s="584"/>
      <c r="AO80" s="584" t="str">
        <f>IF(COUNTIFS($BP$13:$BP$74,コード表!I26,$BQ$13:$BQ$74,"加算無")=0,"",COUNTIFS($BP$13:$BP$74,コード表!I26,$BQ$13:$BQ$74,"加算無"))</f>
        <v/>
      </c>
      <c r="AP80" s="610"/>
      <c r="AQ80" s="15"/>
      <c r="AR80" s="82"/>
      <c r="AS80" s="12"/>
      <c r="AT80" s="85"/>
      <c r="AU80" s="62"/>
      <c r="AV80" s="62"/>
      <c r="AW80" s="64"/>
      <c r="AX80" s="62"/>
      <c r="AY80" s="62"/>
      <c r="AZ80" s="62"/>
      <c r="BF80" s="84"/>
      <c r="BG80" s="89"/>
      <c r="BH80" s="89"/>
      <c r="BI80" s="92"/>
      <c r="BJ80" s="92"/>
      <c r="BK80" s="92"/>
      <c r="BL80" s="92"/>
      <c r="BM80" s="93"/>
      <c r="BN80" s="93"/>
      <c r="BO80" s="93"/>
      <c r="BP80" s="93"/>
      <c r="BQ80" s="93"/>
    </row>
    <row r="81" spans="1:69" s="5" customFormat="1" ht="23.25" customHeight="1">
      <c r="A81" s="12"/>
      <c r="B81" s="23"/>
      <c r="C81" s="616" t="s">
        <v>120</v>
      </c>
      <c r="D81" s="577" t="s">
        <v>219</v>
      </c>
      <c r="E81" s="578"/>
      <c r="F81" s="578"/>
      <c r="G81" s="578"/>
      <c r="H81" s="579"/>
      <c r="I81" s="562" t="str">
        <f>IF(COUNTIFS($BP$13:$BP$74,コード表!M7,$BQ$13:$BQ$74,"重度")=0,"",COUNTIFS($BP$13:$BP$74,コード表!M7,$BQ$13:$BQ$74,"重度"))</f>
        <v/>
      </c>
      <c r="J81" s="562"/>
      <c r="K81" s="570" t="str">
        <f>IF(COUNTIFS($BP$13:$BP$74,コード表!M11,$BQ$13:$BQ$74,"重度")=0,"",COUNTIFS($BP$13:$BP$74,コード表!M11,$BQ$13:$BQ$74,"重度"))</f>
        <v/>
      </c>
      <c r="L81" s="611"/>
      <c r="M81" s="570" t="str">
        <f>IF(COUNTIFS($BP$13:$BP$74,コード表!M12,$BQ$13:$BQ$74,"重度")=0,"",COUNTIFS($BP$13:$BP$74,コード表!M12,$BQ$13:$BQ$74,"重度"))</f>
        <v/>
      </c>
      <c r="N81" s="611"/>
      <c r="O81" s="570" t="str">
        <f>IF(COUNTIFS($BP$13:$BP$74,コード表!M13,$BQ$13:$BQ$74,"重度")=0,"",COUNTIFS($BP$13:$BP$74,コード表!M13,$BQ$13:$BQ$74,"重度"))</f>
        <v/>
      </c>
      <c r="P81" s="611"/>
      <c r="Q81" s="570" t="str">
        <f>IF(COUNTIFS($BP$13:$BP$74,コード表!M14,$BQ$13:$BQ$74,"重度")=0,"",COUNTIFS($BP$13:$BP$74,コード表!M14,$BQ$13:$BQ$74,"重度"))</f>
        <v/>
      </c>
      <c r="R81" s="611"/>
      <c r="S81" s="570" t="str">
        <f>IF(COUNTIFS($BP$13:$BP$74,コード表!M15,$BQ$13:$BQ$74,"重度")=0,"",COUNTIFS($BP$13:$BP$74,コード表!M15,$BQ$13:$BQ$74,"重度"))</f>
        <v/>
      </c>
      <c r="T81" s="611"/>
      <c r="U81" s="570" t="str">
        <f>IF(COUNTIFS($BP$13:$BP$74,コード表!M16,$BQ$13:$BQ$74,"重度")=0,"",COUNTIFS($BP$13:$BP$74,コード表!M16,$BQ$13:$BQ$74,"重度"))</f>
        <v/>
      </c>
      <c r="V81" s="611"/>
      <c r="W81" s="570" t="str">
        <f>IF(COUNTIFS($BP$13:$BP$74,コード表!M17,$BQ$13:$BQ$74,"重度")=0,"",COUNTIFS($BP$13:$BP$74,コード表!M17,$BQ$13:$BQ$74,"重度"))</f>
        <v/>
      </c>
      <c r="X81" s="611"/>
      <c r="Y81" s="570" t="str">
        <f>IF(COUNTIFS($BP$13:$BP$74,コード表!M18,$BQ$13:$BQ$74,"重度")=0,"",COUNTIFS($BP$13:$BP$74,コード表!M18,$BQ$13:$BQ$74,"重度"))</f>
        <v/>
      </c>
      <c r="Z81" s="611"/>
      <c r="AA81" s="570" t="str">
        <f>IF(COUNTIFS($BP$13:$BP$74,コード表!M19,$BQ$13:$BQ$74,"重度")=0,"",COUNTIFS($BP$13:$BP$74,コード表!M19,$BQ$13:$BQ$74,"重度"))</f>
        <v/>
      </c>
      <c r="AB81" s="611"/>
      <c r="AC81" s="570" t="str">
        <f>IF(COUNTIFS($BP$13:$BP$74,コード表!M20,$BQ$13:$BQ$74,"重度")=0,"",COUNTIFS($BP$13:$BP$74,コード表!M20,$BQ$13:$BQ$74,"重度"))</f>
        <v/>
      </c>
      <c r="AD81" s="611"/>
      <c r="AE81" s="570" t="str">
        <f>IF(COUNTIFS($BP$13:$BP$74,コード表!M21,$BQ$13:$BQ$74,"重度")=0,"",COUNTIFS($BP$13:$BP$74,コード表!M21,$BQ$13:$BQ$74,"重度"))</f>
        <v/>
      </c>
      <c r="AF81" s="611"/>
      <c r="AG81" s="570" t="str">
        <f>IF(COUNTIFS($BP$13:$BP$74,コード表!M22,$BQ$13:$BQ$74,"重度")=0,"",COUNTIFS($BP$13:$BP$74,コード表!M22,$BQ$13:$BQ$74,"重度"))</f>
        <v/>
      </c>
      <c r="AH81" s="611"/>
      <c r="AI81" s="570" t="str">
        <f>IF(COUNTIFS($BP$13:$BP$74,コード表!M23,$BQ$13:$BQ$74,"重度")=0,"",COUNTIFS($BP$13:$BP$74,コード表!M23,$BQ$13:$BQ$74,"重度"))</f>
        <v/>
      </c>
      <c r="AJ81" s="611"/>
      <c r="AK81" s="570" t="str">
        <f>IF(COUNTIFS($BP$13:$BP$74,コード表!M24,$BQ$13:$BQ$74,"重度")=0,"",COUNTIFS($BP$13:$BP$74,コード表!M24,$BQ$13:$BQ$74,"重度"))</f>
        <v/>
      </c>
      <c r="AL81" s="611"/>
      <c r="AM81" s="570" t="str">
        <f>IF(COUNTIFS($BP$13:$BP$74,コード表!M25,$BQ$13:$BQ$74,"重度")=0,"",COUNTIFS($BP$13:$BP$74,コード表!M25,$BQ$13:$BQ$74,"重度"))</f>
        <v/>
      </c>
      <c r="AN81" s="611"/>
      <c r="AO81" s="570" t="str">
        <f>IF(COUNTIFS($BP$13:$BP$74,コード表!M26,$BQ$13:$BQ$74,"重度")=0,"",COUNTIFS($BP$13:$BP$74,コード表!M26,$BQ$13:$BQ$74,"重度"))</f>
        <v/>
      </c>
      <c r="AP81" s="613"/>
      <c r="AQ81" s="15"/>
      <c r="AR81" s="82"/>
      <c r="AS81" s="12"/>
      <c r="AT81" s="85"/>
      <c r="AU81" s="62"/>
      <c r="AV81" s="62"/>
      <c r="AW81" s="64"/>
      <c r="AX81" s="62"/>
      <c r="AY81" s="62"/>
      <c r="AZ81" s="62"/>
      <c r="BF81" s="84"/>
      <c r="BG81" s="89"/>
      <c r="BH81" s="89"/>
      <c r="BI81" s="92"/>
      <c r="BJ81" s="92"/>
      <c r="BK81" s="92"/>
      <c r="BL81" s="92"/>
      <c r="BM81" s="93"/>
      <c r="BN81" s="93"/>
      <c r="BO81" s="93"/>
      <c r="BP81" s="93"/>
      <c r="BQ81" s="93"/>
    </row>
    <row r="82" spans="1:69" s="5" customFormat="1" ht="23.25" customHeight="1">
      <c r="A82" s="12"/>
      <c r="B82" s="23"/>
      <c r="C82" s="617"/>
      <c r="D82" s="571" t="s">
        <v>220</v>
      </c>
      <c r="E82" s="572"/>
      <c r="F82" s="572"/>
      <c r="G82" s="572"/>
      <c r="H82" s="573"/>
      <c r="I82" s="562" t="str">
        <f>IF(COUNTIFS($BP$13:$BP$74,コード表!Q7,$BQ$13:$BQ$74,"外")=0,"",COUNTIFS($BP$13:$BP$74,コード表!Q7,$BQ$13:$BQ$74,"外"))</f>
        <v/>
      </c>
      <c r="J82" s="562"/>
      <c r="K82" s="562" t="str">
        <f>IF(COUNTIFS($BP$13:$BP$74,コード表!Q11,$BQ$13:$BQ$74,"外")=0,"",COUNTIFS($BP$13:$BP$74,コード表!Q11,$BQ$13:$BQ$74,"外"))</f>
        <v/>
      </c>
      <c r="L82" s="562"/>
      <c r="M82" s="562" t="str">
        <f>IF(COUNTIFS($BP$13:$BP$74,コード表!Q12,$BQ$13:$BQ$74,"外")=0,"",COUNTIFS($BP$13:$BP$74,コード表!Q12,$BQ$13:$BQ$74,"外"))</f>
        <v/>
      </c>
      <c r="N82" s="562"/>
      <c r="O82" s="562" t="str">
        <f>IF(COUNTIFS($BP$13:$BP$74,コード表!Q13,$BQ$13:$BQ$74,"外")=0,"",COUNTIFS($BP$13:$BP$74,コード表!Q13,$BQ$13:$BQ$74,"外"))</f>
        <v/>
      </c>
      <c r="P82" s="562"/>
      <c r="Q82" s="562" t="str">
        <f>IF(COUNTIFS($BP$13:$BP$74,コード表!Q14,$BQ$13:$BQ$74,"外")=0,"",COUNTIFS($BP$13:$BP$74,コード表!Q14,$BQ$13:$BQ$74,"外"))</f>
        <v/>
      </c>
      <c r="R82" s="562"/>
      <c r="S82" s="562" t="str">
        <f>IF(COUNTIFS($BP$13:$BP$74,コード表!Q15,$BQ$13:$BQ$74,"外")=0,"",COUNTIFS($BP$13:$BP$74,コード表!Q15,$BQ$13:$BQ$74,"外"))</f>
        <v/>
      </c>
      <c r="T82" s="562"/>
      <c r="U82" s="562" t="str">
        <f>IF(COUNTIFS($BP$13:$BP$74,コード表!Q16,$BQ$13:$BQ$74,"外")=0,"",COUNTIFS($BP$13:$BP$74,コード表!Q16,$BQ$13:$BQ$74,"外"))</f>
        <v/>
      </c>
      <c r="V82" s="562"/>
      <c r="W82" s="562" t="str">
        <f>IF(COUNTIFS($BP$13:$BP$74,コード表!Q17,$BQ$13:$BQ$74,"外")=0,"",COUNTIFS($BP$13:$BP$74,コード表!Q17,$BQ$13:$BQ$74,"外"))</f>
        <v/>
      </c>
      <c r="X82" s="562"/>
      <c r="Y82" s="562" t="str">
        <f>IF(COUNTIFS($BP$13:$BP$74,コード表!Q18,$BQ$13:$BQ$74,"外")=0,"",COUNTIFS($BP$13:$BP$74,コード表!Q18,$BQ$13:$BQ$74,"外"))</f>
        <v/>
      </c>
      <c r="Z82" s="562"/>
      <c r="AA82" s="562" t="str">
        <f>IF(COUNTIFS($BP$13:$BP$74,コード表!Q19,$BQ$13:$BQ$74,"外")=0,"",COUNTIFS($BP$13:$BP$74,コード表!Q19,$BQ$13:$BQ$74,"外"))</f>
        <v/>
      </c>
      <c r="AB82" s="562"/>
      <c r="AC82" s="562" t="str">
        <f>IF(COUNTIFS($BP$13:$BP$74,コード表!Q20,$BQ$13:$BQ$74,"外")=0,"",COUNTIFS($BP$13:$BP$74,コード表!Q20,$BQ$13:$BQ$74,"外"))</f>
        <v/>
      </c>
      <c r="AD82" s="562"/>
      <c r="AE82" s="562" t="str">
        <f>IF(COUNTIFS($BP$13:$BP$74,コード表!Q21,$BQ$13:$BQ$74,"外")=0,"",COUNTIFS($BP$13:$BP$74,コード表!Q21,$BQ$13:$BQ$74,"外"))</f>
        <v/>
      </c>
      <c r="AF82" s="562"/>
      <c r="AG82" s="562" t="str">
        <f>IF(COUNTIFS($BP$13:$BP$74,コード表!Q22,$BQ$13:$BQ$74,"外")=0,"",COUNTIFS($BP$13:$BP$74,コード表!Q22,$BQ$13:$BQ$74,"外"))</f>
        <v/>
      </c>
      <c r="AH82" s="562"/>
      <c r="AI82" s="562" t="str">
        <f>IF(COUNTIFS($BP$13:$BP$74,コード表!Q23,$BQ$13:$BQ$74,"外")=0,"",COUNTIFS($BP$13:$BP$74,コード表!Q23,$BQ$13:$BQ$74,"外"))</f>
        <v/>
      </c>
      <c r="AJ82" s="562"/>
      <c r="AK82" s="562" t="str">
        <f>IF(COUNTIFS($BP$13:$BP$74,コード表!Q24,$BQ$13:$BQ$74,"外")=0,"",COUNTIFS($BP$13:$BP$74,コード表!Q24,$BQ$13:$BQ$74,"外"))</f>
        <v/>
      </c>
      <c r="AL82" s="562"/>
      <c r="AM82" s="562" t="str">
        <f>IF(COUNTIFS($BP$13:$BP$74,コード表!Q25,$BQ$13:$BQ$74,"外")=0,"",COUNTIFS($BP$13:$BP$74,コード表!Q25,$BQ$13:$BQ$74,"外"))</f>
        <v/>
      </c>
      <c r="AN82" s="562"/>
      <c r="AO82" s="562" t="str">
        <f>IF(COUNTIFS($BP$13:$BP$74,コード表!Q26,$BQ$13:$BQ$74,"外")=0,"",COUNTIFS($BP$13:$BP$74,コード表!Q26,$BQ$13:$BQ$74,"外"))</f>
        <v/>
      </c>
      <c r="AP82" s="614"/>
      <c r="AQ82" s="15"/>
      <c r="AR82" s="82"/>
      <c r="AS82" s="12"/>
      <c r="AT82" s="85"/>
      <c r="AU82" s="62"/>
      <c r="AV82" s="62"/>
      <c r="AW82" s="64"/>
      <c r="AX82" s="62"/>
      <c r="AY82" s="62"/>
      <c r="AZ82" s="62"/>
      <c r="BF82" s="84"/>
      <c r="BG82" s="89"/>
      <c r="BH82" s="89"/>
      <c r="BI82" s="92"/>
      <c r="BJ82" s="92"/>
      <c r="BK82" s="92"/>
      <c r="BL82" s="92"/>
      <c r="BM82" s="93"/>
      <c r="BN82" s="93"/>
      <c r="BO82" s="93"/>
      <c r="BP82" s="93"/>
      <c r="BQ82" s="93"/>
    </row>
    <row r="83" spans="1:69" s="5" customFormat="1" ht="23.25" customHeight="1" thickBot="1">
      <c r="A83" s="12"/>
      <c r="B83" s="23"/>
      <c r="C83" s="618"/>
      <c r="D83" s="619" t="s">
        <v>221</v>
      </c>
      <c r="E83" s="620"/>
      <c r="F83" s="620"/>
      <c r="G83" s="620"/>
      <c r="H83" s="621"/>
      <c r="I83" s="563" t="str">
        <f>IF(COUNTIFS($BP$13:$BP$74,コード表!T7,$BQ$13:$BQ$74,"内")=0,"",COUNTIFS($BP$13:$BP$74,コード表!T7,$BQ$13:$BQ$74,"内"))</f>
        <v/>
      </c>
      <c r="J83" s="563"/>
      <c r="K83" s="563" t="str">
        <f>IF(COUNTIFS($BP$13:$BP$74,コード表!T11,$BQ$13:$BQ$74,"内")=0,"",COUNTIFS($BP$13:$BP$74,コード表!T11,$BQ$13:$BQ$74,"内"))</f>
        <v/>
      </c>
      <c r="L83" s="563"/>
      <c r="M83" s="563" t="str">
        <f>IF(COUNTIFS($BP$13:$BP$74,コード表!T12,$BQ$13:$BQ$74,"内")=0,"",COUNTIFS($BP$13:$BP$74,コード表!T12,$BQ$13:$BQ$74,"内"))</f>
        <v/>
      </c>
      <c r="N83" s="563"/>
      <c r="O83" s="563" t="str">
        <f>IF(COUNTIFS($BP$13:$BP$74,コード表!T13,$BQ$13:$BQ$74,"内")=0,"",COUNTIFS($BP$13:$BP$74,コード表!T13,$BQ$13:$BQ$74,"内"))</f>
        <v/>
      </c>
      <c r="P83" s="563"/>
      <c r="Q83" s="563" t="str">
        <f>IF(COUNTIFS($BP$13:$BP$74,コード表!T14,$BQ$13:$BQ$74,"内")=0,"",COUNTIFS($BP$13:$BP$74,コード表!T14,$BQ$13:$BQ$74,"内"))</f>
        <v/>
      </c>
      <c r="R83" s="563"/>
      <c r="S83" s="563" t="str">
        <f>IF(COUNTIFS($BP$13:$BP$74,コード表!T15,$BQ$13:$BQ$74,"内")=0,"",COUNTIFS($BP$13:$BP$74,コード表!T15,$BQ$13:$BQ$74,"内"))</f>
        <v/>
      </c>
      <c r="T83" s="563"/>
      <c r="U83" s="563" t="str">
        <f>IF(COUNTIFS($BP$13:$BP$74,コード表!T16,$BQ$13:$BQ$74,"内")=0,"",COUNTIFS($BP$13:$BP$74,コード表!T16,$BQ$13:$BQ$74,"内"))</f>
        <v/>
      </c>
      <c r="V83" s="563"/>
      <c r="W83" s="563" t="str">
        <f>IF(COUNTIFS($BP$13:$BP$74,コード表!T17,$BQ$13:$BQ$74,"内")=0,"",COUNTIFS($BP$13:$BP$74,コード表!T17,$BQ$13:$BQ$74,"内"))</f>
        <v/>
      </c>
      <c r="X83" s="563"/>
      <c r="Y83" s="563" t="str">
        <f>IF(COUNTIFS($BP$13:$BP$74,コード表!T18,$BQ$13:$BQ$74,"内")=0,"",COUNTIFS($BP$13:$BP$74,コード表!T18,$BQ$13:$BQ$74,"内"))</f>
        <v/>
      </c>
      <c r="Z83" s="563"/>
      <c r="AA83" s="563" t="str">
        <f>IF(COUNTIFS($BP$13:$BP$74,コード表!T19,$BQ$13:$BQ$74,"内")=0,"",COUNTIFS($BP$13:$BP$74,コード表!T19,$BQ$13:$BQ$74,"内"))</f>
        <v/>
      </c>
      <c r="AB83" s="563"/>
      <c r="AC83" s="563" t="str">
        <f>IF(COUNTIFS($BP$13:$BP$74,コード表!T20,$BQ$13:$BQ$74,"内")=0,"",COUNTIFS($BP$13:$BP$74,コード表!T20,$BQ$13:$BQ$74,"内"))</f>
        <v/>
      </c>
      <c r="AD83" s="563"/>
      <c r="AE83" s="563" t="str">
        <f>IF(COUNTIFS($BP$13:$BP$74,コード表!T21,$BQ$13:$BQ$74,"内")=0,"",COUNTIFS($BP$13:$BP$74,コード表!T21,$BQ$13:$BQ$74,"内"))</f>
        <v/>
      </c>
      <c r="AF83" s="563"/>
      <c r="AG83" s="563" t="str">
        <f>IF(COUNTIFS($BP$13:$BP$74,コード表!T22,$BQ$13:$BQ$74,"内")=0,"",COUNTIFS($BP$13:$BP$74,コード表!T22,$BQ$13:$BQ$74,"内"))</f>
        <v/>
      </c>
      <c r="AH83" s="563"/>
      <c r="AI83" s="563" t="str">
        <f>IF(COUNTIFS($BP$13:$BP$74,コード表!T23,$BQ$13:$BQ$74,"内")=0,"",COUNTIFS($BP$13:$BP$74,コード表!T23,$BQ$13:$BQ$74,"内"))</f>
        <v/>
      </c>
      <c r="AJ83" s="563"/>
      <c r="AK83" s="563" t="str">
        <f>IF(COUNTIFS($BP$13:$BP$74,コード表!T24,$BQ$13:$BQ$74,"内")=0,"",COUNTIFS($BP$13:$BP$74,コード表!T24,$BQ$13:$BQ$74,"内"))</f>
        <v/>
      </c>
      <c r="AL83" s="563"/>
      <c r="AM83" s="563" t="str">
        <f>IF(COUNTIFS($BP$13:$BP$74,コード表!T25,$BQ$13:$BQ$74,"内")=0,"",COUNTIFS($BP$13:$BP$74,コード表!T25,$BQ$13:$BQ$74,"内"))</f>
        <v/>
      </c>
      <c r="AN83" s="563"/>
      <c r="AO83" s="563" t="str">
        <f>IF(COUNTIFS($BP$13:$BP$74,コード表!T26,$BQ$13:$BQ$74,"内")=0,"",COUNTIFS($BP$13:$BP$74,コード表!T26,$BQ$13:$BQ$74,"内"))</f>
        <v/>
      </c>
      <c r="AP83" s="615"/>
      <c r="AQ83" s="15"/>
      <c r="AR83" s="82"/>
      <c r="AS83" s="12"/>
      <c r="AT83" s="85"/>
      <c r="AU83" s="62"/>
      <c r="AV83" s="62"/>
      <c r="AW83" s="64"/>
      <c r="AX83" s="62"/>
      <c r="AY83" s="62"/>
      <c r="AZ83" s="62"/>
      <c r="BF83" s="84"/>
      <c r="BG83" s="89"/>
      <c r="BH83" s="89"/>
      <c r="BI83" s="92"/>
      <c r="BJ83" s="92"/>
      <c r="BK83" s="92"/>
      <c r="BL83" s="92"/>
      <c r="BM83" s="93"/>
      <c r="BN83" s="93"/>
      <c r="BO83" s="93"/>
      <c r="BP83" s="93"/>
      <c r="BQ83" s="93"/>
    </row>
    <row r="84" spans="1:69" s="5" customFormat="1" ht="7.5" customHeight="1" thickBot="1">
      <c r="A84" s="12"/>
      <c r="B84" s="23"/>
      <c r="C84" s="96"/>
      <c r="D84" s="96"/>
      <c r="E84" s="96"/>
      <c r="F84" s="96"/>
      <c r="G84" s="96"/>
      <c r="H84" s="96"/>
      <c r="I84" s="66"/>
      <c r="J84" s="66"/>
      <c r="K84" s="66"/>
      <c r="L84" s="67"/>
      <c r="M84" s="67"/>
      <c r="N84" s="96"/>
      <c r="O84" s="96"/>
      <c r="P84" s="96"/>
      <c r="Q84" s="96"/>
      <c r="R84" s="68"/>
      <c r="S84" s="68"/>
      <c r="T84" s="68"/>
      <c r="U84" s="68"/>
      <c r="V84" s="68"/>
      <c r="W84" s="96"/>
      <c r="X84" s="96"/>
      <c r="Y84" s="96"/>
      <c r="Z84" s="96"/>
      <c r="AA84" s="96"/>
      <c r="AB84" s="68"/>
      <c r="AC84" s="68"/>
      <c r="AD84" s="68"/>
      <c r="AE84" s="68"/>
      <c r="AF84" s="68"/>
      <c r="AG84" s="96"/>
      <c r="AH84" s="96"/>
      <c r="AI84" s="96"/>
      <c r="AJ84" s="68"/>
      <c r="AK84" s="68"/>
      <c r="AL84" s="68"/>
      <c r="AM84" s="68"/>
      <c r="AN84" s="68"/>
      <c r="AO84" s="68"/>
      <c r="AP84" s="68"/>
      <c r="AQ84" s="15"/>
      <c r="AR84" s="82"/>
      <c r="AS84" s="12"/>
      <c r="AT84" s="85"/>
      <c r="AU84" s="62"/>
      <c r="AV84" s="62"/>
      <c r="AW84" s="64"/>
      <c r="AX84" s="62"/>
      <c r="AY84" s="62"/>
      <c r="AZ84" s="62"/>
      <c r="BF84" s="84"/>
      <c r="BG84" s="89"/>
      <c r="BH84" s="89"/>
      <c r="BI84" s="92"/>
      <c r="BJ84" s="92"/>
      <c r="BK84" s="92"/>
      <c r="BL84" s="92"/>
      <c r="BM84" s="93"/>
      <c r="BN84" s="93"/>
      <c r="BO84" s="93"/>
      <c r="BP84" s="93"/>
      <c r="BQ84" s="93"/>
    </row>
    <row r="85" spans="1:69" s="5" customFormat="1" ht="32.1" customHeight="1" thickBot="1">
      <c r="A85" s="12"/>
      <c r="B85" s="23"/>
      <c r="C85" s="69"/>
      <c r="D85" s="69"/>
      <c r="E85" s="69"/>
      <c r="F85" s="69"/>
      <c r="G85" s="69"/>
      <c r="H85" s="69"/>
      <c r="I85" s="590" t="s">
        <v>240</v>
      </c>
      <c r="J85" s="585"/>
      <c r="K85" s="591" t="s">
        <v>241</v>
      </c>
      <c r="L85" s="585"/>
      <c r="M85" s="580" t="s">
        <v>242</v>
      </c>
      <c r="N85" s="585"/>
      <c r="O85" s="580" t="s">
        <v>243</v>
      </c>
      <c r="P85" s="585"/>
      <c r="Q85" s="580" t="s">
        <v>244</v>
      </c>
      <c r="R85" s="585"/>
      <c r="S85" s="580" t="s">
        <v>245</v>
      </c>
      <c r="T85" s="585"/>
      <c r="U85" s="580" t="s">
        <v>246</v>
      </c>
      <c r="V85" s="585"/>
      <c r="W85" s="580" t="s">
        <v>247</v>
      </c>
      <c r="X85" s="585"/>
      <c r="Y85" s="580" t="s">
        <v>248</v>
      </c>
      <c r="Z85" s="585"/>
      <c r="AA85" s="580" t="s">
        <v>249</v>
      </c>
      <c r="AB85" s="585"/>
      <c r="AC85" s="580" t="s">
        <v>250</v>
      </c>
      <c r="AD85" s="585"/>
      <c r="AE85" s="580" t="s">
        <v>251</v>
      </c>
      <c r="AF85" s="585"/>
      <c r="AG85" s="580" t="s">
        <v>252</v>
      </c>
      <c r="AH85" s="585"/>
      <c r="AI85" s="580" t="s">
        <v>253</v>
      </c>
      <c r="AJ85" s="585"/>
      <c r="AK85" s="580" t="s">
        <v>254</v>
      </c>
      <c r="AL85" s="585"/>
      <c r="AM85" s="580" t="s">
        <v>255</v>
      </c>
      <c r="AN85" s="581"/>
      <c r="AO85" s="582"/>
      <c r="AP85" s="583"/>
      <c r="AQ85" s="18"/>
      <c r="AR85" s="14"/>
      <c r="AS85" s="12"/>
      <c r="AT85" s="85"/>
      <c r="AU85" s="62"/>
      <c r="AV85" s="64"/>
      <c r="AW85" s="62"/>
      <c r="AX85" s="62"/>
      <c r="AY85" s="62"/>
      <c r="AZ85" s="62"/>
      <c r="BF85" s="84"/>
      <c r="BG85" s="89"/>
      <c r="BH85" s="89"/>
      <c r="BI85" s="92"/>
      <c r="BJ85" s="92"/>
      <c r="BK85" s="92"/>
      <c r="BL85" s="92"/>
      <c r="BM85" s="93"/>
      <c r="BN85" s="93"/>
      <c r="BO85" s="93"/>
      <c r="BP85" s="93"/>
      <c r="BQ85" s="93"/>
    </row>
    <row r="86" spans="1:69" s="5" customFormat="1" ht="23.25" customHeight="1" thickTop="1">
      <c r="A86" s="12"/>
      <c r="B86" s="23"/>
      <c r="C86" s="642" t="s">
        <v>308</v>
      </c>
      <c r="D86" s="643"/>
      <c r="E86" s="643"/>
      <c r="F86" s="643"/>
      <c r="G86" s="643"/>
      <c r="H86" s="644"/>
      <c r="I86" s="584" t="str">
        <f>IF(COUNTIFS($BP$13:$BP$74,コード表!I27,$BQ$13:$BQ$74,"加算無")=0,"",COUNTIFS($BP$13:$BP$74,コード表!I27,$BQ$13:$BQ$74,"加算無"))</f>
        <v/>
      </c>
      <c r="J86" s="584"/>
      <c r="K86" s="574" t="str">
        <f>IF(COUNTIFS($BP$13:$BP$74,コード表!I28,$BQ$13:$BQ$74,"加算無")=0,"",COUNTIFS($BP$13:$BP$74,コード表!I28,$BQ$13:$BQ$74,"加算無"))</f>
        <v/>
      </c>
      <c r="L86" s="575"/>
      <c r="M86" s="574" t="str">
        <f>IF(COUNTIFS($BP$13:$BP$74,コード表!I29,$BQ$13:$BQ$74,"加算無")=0,"",COUNTIFS($BP$13:$BP$74,コード表!I29,$BQ$13:$BQ$74,"加算無"))</f>
        <v/>
      </c>
      <c r="N86" s="575"/>
      <c r="O86" s="574" t="str">
        <f>IF(COUNTIFS($BP$13:$BP$74,コード表!I30,$BQ$13:$BQ$74,"加算無")=0,"",COUNTIFS($BP$13:$BP$74,コード表!I30,$BQ$13:$BQ$74,"加算無"))</f>
        <v/>
      </c>
      <c r="P86" s="575"/>
      <c r="Q86" s="574" t="str">
        <f>IF(COUNTIFS($BP$13:$BP$74,コード表!I31,$BQ$13:$BQ$74,"加算無")=0,"",COUNTIFS($BP$13:$BP$74,コード表!I31,$BQ$13:$BQ$74,"加算無"))</f>
        <v/>
      </c>
      <c r="R86" s="575"/>
      <c r="S86" s="574" t="str">
        <f>IF(COUNTIFS($BP$13:$BP$74,コード表!I32,$BQ$13:$BQ$74,"加算無")=0,"",COUNTIFS($BP$13:$BP$74,コード表!I32,$BQ$13:$BQ$74,"加算無"))</f>
        <v/>
      </c>
      <c r="T86" s="575"/>
      <c r="U86" s="574" t="str">
        <f>IF(COUNTIFS($BP$13:$BP$74,コード表!I33,$BQ$13:$BQ$74,"加算無")=0,"",COUNTIFS($BP$13:$BP$74,コード表!I33,$BQ$13:$BQ$74,"加算無"))</f>
        <v/>
      </c>
      <c r="V86" s="575"/>
      <c r="W86" s="574" t="str">
        <f>IF(COUNTIFS($BP$13:$BP$74,コード表!I34,$BQ$13:$BQ$74,"加算無")=0,"",COUNTIFS($BP$13:$BP$74,コード表!I34,$BQ$13:$BQ$74,"加算無"))</f>
        <v/>
      </c>
      <c r="X86" s="575"/>
      <c r="Y86" s="574" t="str">
        <f>IF(COUNTIFS($BP$13:$BP$74,コード表!I35,$BQ$13:$BQ$74,"加算無")=0,"",COUNTIFS($BP$13:$BP$74,コード表!I35,$BQ$13:$BQ$74,"加算無"))</f>
        <v/>
      </c>
      <c r="Z86" s="575"/>
      <c r="AA86" s="574" t="str">
        <f>IF(COUNTIFS($BP$13:$BP$74,コード表!I36,$BQ$13:$BQ$74,"加算無")=0,"",COUNTIFS($BP$13:$BP$74,コード表!I36,$BQ$13:$BQ$74,"加算無"))</f>
        <v/>
      </c>
      <c r="AB86" s="575"/>
      <c r="AC86" s="574" t="str">
        <f>IF(COUNTIFS($BP$13:$BP$74,コード表!I37,$BQ$13:$BQ$74,"加算無")=0,"",COUNTIFS($BP$13:$BP$74,コード表!I37,$BQ$13:$BQ$74,"加算無"))</f>
        <v/>
      </c>
      <c r="AD86" s="575"/>
      <c r="AE86" s="574" t="str">
        <f>IF(COUNTIFS($BP$13:$BP$74,コード表!I38,$BQ$13:$BQ$74,"加算無")=0,"",COUNTIFS($BP$13:$BP$74,コード表!I38,$BQ$13:$BQ$74,"加算無"))</f>
        <v/>
      </c>
      <c r="AF86" s="575"/>
      <c r="AG86" s="574" t="str">
        <f>IF(COUNTIFS($BP$13:$BP$74,コード表!I39,$BQ$13:$BQ$74,"加算無")=0,"",COUNTIFS($BP$13:$BP$74,コード表!I39,$BQ$13:$BQ$74,"加算無"))</f>
        <v/>
      </c>
      <c r="AH86" s="575"/>
      <c r="AI86" s="574" t="str">
        <f>IF(COUNTIFS($BP$13:$BP$74,コード表!I40,$BQ$13:$BQ$74,"加算無")=0,"",COUNTIFS($BP$13:$BP$74,コード表!I40,$BQ$13:$BQ$74,"加算無"))</f>
        <v/>
      </c>
      <c r="AJ86" s="575"/>
      <c r="AK86" s="574" t="str">
        <f>IF(COUNTIFS($BP$13:$BP$74,コード表!I41,$BQ$13:$BQ$74,"加算無")=0,"",COUNTIFS($BP$13:$BP$74,コード表!I41,$BQ$13:$BQ$74,"加算無"))</f>
        <v/>
      </c>
      <c r="AL86" s="575"/>
      <c r="AM86" s="574" t="str">
        <f>IF(COUNTIFS($BP$13:$BP$74,コード表!I42,$BQ$13:$BQ$74,"加算無")=0,"",COUNTIFS($BP$13:$BP$74,コード表!I42,$BQ$13:$BQ$74,"加算無"))</f>
        <v/>
      </c>
      <c r="AN86" s="576"/>
      <c r="AO86" s="519"/>
      <c r="AP86" s="520"/>
      <c r="AQ86" s="18"/>
      <c r="AR86" s="14"/>
      <c r="AS86" s="12"/>
      <c r="AT86" s="85"/>
      <c r="AU86" s="62"/>
      <c r="AV86" s="64"/>
      <c r="AW86" s="62"/>
      <c r="AX86" s="62"/>
      <c r="AY86" s="62"/>
      <c r="AZ86" s="62"/>
      <c r="BF86" s="84"/>
      <c r="BG86" s="89"/>
      <c r="BH86" s="89"/>
      <c r="BI86" s="92"/>
      <c r="BJ86" s="92"/>
      <c r="BK86" s="92"/>
      <c r="BL86" s="92"/>
      <c r="BM86" s="93"/>
      <c r="BN86" s="93"/>
      <c r="BO86" s="93"/>
      <c r="BP86" s="93"/>
      <c r="BQ86" s="93"/>
    </row>
    <row r="87" spans="1:69" s="5" customFormat="1" ht="23.25" customHeight="1">
      <c r="A87" s="12"/>
      <c r="B87" s="23"/>
      <c r="C87" s="616" t="s">
        <v>120</v>
      </c>
      <c r="D87" s="577" t="s">
        <v>219</v>
      </c>
      <c r="E87" s="578"/>
      <c r="F87" s="578"/>
      <c r="G87" s="578"/>
      <c r="H87" s="579"/>
      <c r="I87" s="562" t="str">
        <f>IF(COUNTIFS($BP$13:$BP$74,コード表!M27,$BQ$13:$BQ$74,"重度")=0,"",COUNTIFS($BP$13:$BP$74,コード表!M27,$BQ$13:$BQ$74,"重度"))</f>
        <v/>
      </c>
      <c r="J87" s="562"/>
      <c r="K87" s="562" t="str">
        <f>IF(COUNTIFS($BP$13:$BP$74,コード表!M28,$BQ$13:$BQ$74,"重度")=0,"",COUNTIFS($BP$13:$BP$74,コード表!M28,$BQ$13:$BQ$74,"重度"))</f>
        <v/>
      </c>
      <c r="L87" s="562"/>
      <c r="M87" s="562" t="str">
        <f>IF(COUNTIFS($BP$13:$BP$74,コード表!M29,$BQ$13:$BQ$74,"重度")=0,"",COUNTIFS($BP$13:$BP$74,コード表!M29,$BQ$13:$BQ$74,"重度"))</f>
        <v/>
      </c>
      <c r="N87" s="562"/>
      <c r="O87" s="562" t="str">
        <f>IF(COUNTIFS($BP$13:$BP$74,コード表!M30,$BQ$13:$BQ$74,"重度")=0,"",COUNTIFS($BP$13:$BP$74,コード表!M30,$BQ$13:$BQ$74,"重度"))</f>
        <v/>
      </c>
      <c r="P87" s="562"/>
      <c r="Q87" s="562" t="str">
        <f>IF(COUNTIFS($BP$13:$BP$74,コード表!M31,$BQ$13:$BQ$74,"重度")=0,"",COUNTIFS($BP$13:$BP$74,コード表!M31,$BQ$13:$BQ$74,"重度"))</f>
        <v/>
      </c>
      <c r="R87" s="562"/>
      <c r="S87" s="562" t="str">
        <f>IF(COUNTIFS($BP$13:$BP$74,コード表!M32,$BQ$13:$BQ$74,"重度")=0,"",COUNTIFS($BP$13:$BP$74,コード表!M32,$BQ$13:$BQ$74,"重度"))</f>
        <v/>
      </c>
      <c r="T87" s="562"/>
      <c r="U87" s="562" t="str">
        <f>IF(COUNTIFS($BP$13:$BP$74,コード表!M33,$BQ$13:$BQ$74,"重度")=0,"",COUNTIFS($BP$13:$BP$74,コード表!M33,$BQ$13:$BQ$74,"重度"))</f>
        <v/>
      </c>
      <c r="V87" s="562"/>
      <c r="W87" s="562" t="str">
        <f>IF(COUNTIFS($BP$13:$BP$74,コード表!M34,$BQ$13:$BQ$74,"重度")=0,"",COUNTIFS($BP$13:$BP$74,コード表!M34,$BQ$13:$BQ$74,"重度"))</f>
        <v/>
      </c>
      <c r="X87" s="562"/>
      <c r="Y87" s="562" t="str">
        <f>IF(COUNTIFS($BP$13:$BP$74,コード表!M35,$BQ$13:$BQ$74,"重度")=0,"",COUNTIFS($BP$13:$BP$74,コード表!M35,$BQ$13:$BQ$74,"重度"))</f>
        <v/>
      </c>
      <c r="Z87" s="562"/>
      <c r="AA87" s="562" t="str">
        <f>IF(COUNTIFS($BP$13:$BP$74,コード表!M36,$BQ$13:$BQ$74,"重度")=0,"",COUNTIFS($BP$13:$BP$74,コード表!M36,$BQ$13:$BQ$74,"重度"))</f>
        <v/>
      </c>
      <c r="AB87" s="562"/>
      <c r="AC87" s="562" t="str">
        <f>IF(COUNTIFS($BP$13:$BP$74,コード表!M37,$BQ$13:$BQ$74,"重度")=0,"",COUNTIFS($BP$13:$BP$74,コード表!M37,$BQ$13:$BQ$74,"重度"))</f>
        <v/>
      </c>
      <c r="AD87" s="562"/>
      <c r="AE87" s="562" t="str">
        <f>IF(COUNTIFS($BP$13:$BP$74,コード表!M38,$BQ$13:$BQ$74,"重度")=0,"",COUNTIFS($BP$13:$BP$74,コード表!M38,$BQ$13:$BQ$74,"重度"))</f>
        <v/>
      </c>
      <c r="AF87" s="562"/>
      <c r="AG87" s="562" t="str">
        <f>IF(COUNTIFS($BP$13:$BP$74,コード表!M39,$BQ$13:$BQ$74,"重度")=0,"",COUNTIFS($BP$13:$BP$74,コード表!M39,$BQ$13:$BQ$74,"重度"))</f>
        <v/>
      </c>
      <c r="AH87" s="562"/>
      <c r="AI87" s="562" t="str">
        <f>IF(COUNTIFS($BP$13:$BP$74,コード表!M40,$BQ$13:$BQ$74,"重度")=0,"",COUNTIFS($BP$13:$BP$74,コード表!M40,$BQ$13:$BQ$74,"重度"))</f>
        <v/>
      </c>
      <c r="AJ87" s="562"/>
      <c r="AK87" s="562" t="str">
        <f>IF(COUNTIFS($BP$13:$BP$74,コード表!M41,$BQ$13:$BQ$74,"重度")=0,"",COUNTIFS($BP$13:$BP$74,コード表!M41,$BQ$13:$BQ$74,"重度"))</f>
        <v/>
      </c>
      <c r="AL87" s="562"/>
      <c r="AM87" s="562" t="str">
        <f>IF(COUNTIFS($BP$13:$BP$74,コード表!M42,$BQ$13:$BQ$74,"重度")=0,"",COUNTIFS($BP$13:$BP$74,コード表!M42,$BQ$13:$BQ$74,"重度"))</f>
        <v/>
      </c>
      <c r="AN87" s="570"/>
      <c r="AO87" s="519"/>
      <c r="AP87" s="520"/>
      <c r="AQ87" s="18"/>
      <c r="AR87" s="14"/>
      <c r="AS87" s="12"/>
      <c r="AT87" s="85"/>
      <c r="AU87" s="62"/>
      <c r="AV87" s="64"/>
      <c r="AW87" s="62"/>
      <c r="AX87" s="62"/>
      <c r="AY87" s="62"/>
      <c r="AZ87" s="62"/>
      <c r="BF87" s="84"/>
      <c r="BG87" s="89"/>
      <c r="BH87" s="89"/>
      <c r="BI87" s="92"/>
      <c r="BJ87" s="92"/>
      <c r="BK87" s="92"/>
      <c r="BL87" s="92"/>
      <c r="BM87" s="93"/>
      <c r="BN87" s="93"/>
      <c r="BO87" s="93"/>
      <c r="BP87" s="93"/>
      <c r="BQ87" s="93"/>
    </row>
    <row r="88" spans="1:69" s="5" customFormat="1" ht="23.25" customHeight="1">
      <c r="A88" s="12"/>
      <c r="B88" s="23"/>
      <c r="C88" s="617"/>
      <c r="D88" s="571" t="s">
        <v>220</v>
      </c>
      <c r="E88" s="572"/>
      <c r="F88" s="572"/>
      <c r="G88" s="572"/>
      <c r="H88" s="573"/>
      <c r="I88" s="562" t="str">
        <f>IF(COUNTIFS($BP$13:$BP$74,コード表!Q27,$BQ$13:$BQ$74,"外")=0,"",COUNTIFS($BP$13:$BP$74,コード表!Q27,$BQ$13:$BQ$74,"外"))</f>
        <v/>
      </c>
      <c r="J88" s="562"/>
      <c r="K88" s="562" t="str">
        <f>IF(COUNTIFS($BP$13:$BP$74,コード表!Q28,$BQ$13:$BQ$74,"外")=0,"",COUNTIFS($BP$13:$BP$74,コード表!Q28,$BQ$13:$BQ$74,"外"))</f>
        <v/>
      </c>
      <c r="L88" s="562"/>
      <c r="M88" s="562" t="str">
        <f>IF(COUNTIFS($BP$13:$BP$74,コード表!Q29,$BQ$13:$BQ$74,"外")=0,"",COUNTIFS($BP$13:$BP$74,コード表!Q29,$BQ$13:$BQ$74,"外"))</f>
        <v/>
      </c>
      <c r="N88" s="562"/>
      <c r="O88" s="562" t="str">
        <f>IF(COUNTIFS($BP$13:$BP$74,コード表!Q30,$BQ$13:$BQ$74,"外")=0,"",COUNTIFS($BP$13:$BP$74,コード表!Q30,$BQ$13:$BQ$74,"外"))</f>
        <v/>
      </c>
      <c r="P88" s="562"/>
      <c r="Q88" s="562" t="str">
        <f>IF(COUNTIFS($BP$13:$BP$74,コード表!Q31,$BQ$13:$BQ$74,"外")=0,"",COUNTIFS($BP$13:$BP$74,コード表!Q31,$BQ$13:$BQ$74,"外"))</f>
        <v/>
      </c>
      <c r="R88" s="562"/>
      <c r="S88" s="562" t="str">
        <f>IF(COUNTIFS($BP$13:$BP$74,コード表!Q32,$BQ$13:$BQ$74,"外")=0,"",COUNTIFS($BP$13:$BP$74,コード表!Q32,$BQ$13:$BQ$74,"外"))</f>
        <v/>
      </c>
      <c r="T88" s="562"/>
      <c r="U88" s="562" t="str">
        <f>IF(COUNTIFS($BP$13:$BP$74,コード表!Q33,$BQ$13:$BQ$74,"外")=0,"",COUNTIFS($BP$13:$BP$74,コード表!Q33,$BQ$13:$BQ$74,"外"))</f>
        <v/>
      </c>
      <c r="V88" s="562"/>
      <c r="W88" s="562" t="str">
        <f>IF(COUNTIFS($BP$13:$BP$74,コード表!Q34,$BQ$13:$BQ$74,"外")=0,"",COUNTIFS($BP$13:$BP$74,コード表!Q34,$BQ$13:$BQ$74,"外"))</f>
        <v/>
      </c>
      <c r="X88" s="562"/>
      <c r="Y88" s="562" t="str">
        <f>IF(COUNTIFS($BP$13:$BP$74,コード表!Q35,$BQ$13:$BQ$74,"外")=0,"",COUNTIFS($BP$13:$BP$74,コード表!Q35,$BQ$13:$BQ$74,"外"))</f>
        <v/>
      </c>
      <c r="Z88" s="562"/>
      <c r="AA88" s="562" t="str">
        <f>IF(COUNTIFS($BP$13:$BP$74,コード表!Q36,$BQ$13:$BQ$74,"外")=0,"",COUNTIFS($BP$13:$BP$74,コード表!Q36,$BQ$13:$BQ$74,"外"))</f>
        <v/>
      </c>
      <c r="AB88" s="562"/>
      <c r="AC88" s="562" t="str">
        <f>IF(COUNTIFS($BP$13:$BP$74,コード表!Q37,$BQ$13:$BQ$74,"外")=0,"",COUNTIFS($BP$13:$BP$74,コード表!Q37,$BQ$13:$BQ$74,"外"))</f>
        <v/>
      </c>
      <c r="AD88" s="562"/>
      <c r="AE88" s="562" t="str">
        <f>IF(COUNTIFS($BP$13:$BP$74,コード表!Q38,$BQ$13:$BQ$74,"外")=0,"",COUNTIFS($BP$13:$BP$74,コード表!Q38,$BQ$13:$BQ$74,"外"))</f>
        <v/>
      </c>
      <c r="AF88" s="562"/>
      <c r="AG88" s="562" t="str">
        <f>IF(COUNTIFS($BP$13:$BP$74,コード表!Q39,$BQ$13:$BQ$74,"外")=0,"",COUNTIFS($BP$13:$BP$74,コード表!Q39,$BQ$13:$BQ$74,"外"))</f>
        <v/>
      </c>
      <c r="AH88" s="562"/>
      <c r="AI88" s="562" t="str">
        <f>IF(COUNTIFS($BP$13:$BP$74,コード表!Q40,$BQ$13:$BQ$74,"外")=0,"",COUNTIFS($BP$13:$BP$74,コード表!Q40,$BQ$13:$BQ$74,"外"))</f>
        <v/>
      </c>
      <c r="AJ88" s="562"/>
      <c r="AK88" s="562" t="str">
        <f>IF(COUNTIFS($BP$13:$BP$74,コード表!Q41,$BQ$13:$BQ$74,"外")=0,"",COUNTIFS($BP$13:$BP$74,コード表!Q41,$BQ$13:$BQ$74,"外"))</f>
        <v/>
      </c>
      <c r="AL88" s="562"/>
      <c r="AM88" s="562" t="str">
        <f>IF(COUNTIFS($BP$13:$BP$74,コード表!Q42,$BQ$13:$BQ$74,"外")=0,"",COUNTIFS($BP$13:$BP$74,コード表!Q42,$BQ$13:$BQ$74,"外"))</f>
        <v/>
      </c>
      <c r="AN88" s="570"/>
      <c r="AO88" s="519"/>
      <c r="AP88" s="520"/>
      <c r="AQ88" s="18"/>
      <c r="AR88" s="14"/>
      <c r="AS88" s="12"/>
      <c r="AT88" s="85"/>
      <c r="AU88" s="62"/>
      <c r="AV88" s="64"/>
      <c r="AW88" s="62"/>
      <c r="AX88" s="62"/>
      <c r="AY88" s="62"/>
      <c r="AZ88" s="62"/>
      <c r="BF88" s="84"/>
      <c r="BG88" s="89"/>
      <c r="BH88" s="89"/>
      <c r="BI88" s="92"/>
      <c r="BJ88" s="92"/>
      <c r="BK88" s="92"/>
      <c r="BL88" s="92"/>
      <c r="BM88" s="93"/>
      <c r="BN88" s="93"/>
      <c r="BO88" s="93"/>
      <c r="BP88" s="93"/>
      <c r="BQ88" s="93"/>
    </row>
    <row r="89" spans="1:69" s="5" customFormat="1" ht="23.25" customHeight="1" thickBot="1">
      <c r="A89" s="12"/>
      <c r="B89" s="23"/>
      <c r="C89" s="617"/>
      <c r="D89" s="571" t="s">
        <v>221</v>
      </c>
      <c r="E89" s="572"/>
      <c r="F89" s="572"/>
      <c r="G89" s="572"/>
      <c r="H89" s="573"/>
      <c r="I89" s="562" t="str">
        <f>IF(COUNTIFS($BP$13:$BP$74,コード表!T27,$BQ$13:$BQ$74,"内")=0,"",COUNTIFS($BP$13:$BP$74,コード表!T27,$BQ$13:$BQ$74,"内"))</f>
        <v/>
      </c>
      <c r="J89" s="562"/>
      <c r="K89" s="562" t="str">
        <f>IF(COUNTIFS($BP$13:$BP$74,コード表!T28,$BQ$13:$BQ$74,"内")=0,"",COUNTIFS($BP$13:$BP$74,コード表!T28,$BQ$13:$BQ$74,"内"))</f>
        <v/>
      </c>
      <c r="L89" s="562"/>
      <c r="M89" s="562" t="str">
        <f>IF(COUNTIFS($BP$13:$BP$74,コード表!T29,$BQ$13:$BQ$74,"内")=0,"",COUNTIFS($BP$13:$BP$74,コード表!T29,$BQ$13:$BQ$74,"内"))</f>
        <v/>
      </c>
      <c r="N89" s="562"/>
      <c r="O89" s="562" t="str">
        <f>IF(COUNTIFS($BP$13:$BP$74,コード表!T30,$BQ$13:$BQ$74,"内")=0,"",COUNTIFS($BP$13:$BP$74,コード表!T30,$BQ$13:$BQ$74,"内"))</f>
        <v/>
      </c>
      <c r="P89" s="562"/>
      <c r="Q89" s="562" t="str">
        <f>IF(COUNTIFS($BP$13:$BP$74,コード表!T31,$BQ$13:$BQ$74,"内")=0,"",COUNTIFS($BP$13:$BP$74,コード表!T31,$BQ$13:$BQ$74,"内"))</f>
        <v/>
      </c>
      <c r="R89" s="562"/>
      <c r="S89" s="562" t="str">
        <f>IF(COUNTIFS($BP$13:$BP$74,コード表!T32,$BQ$13:$BQ$74,"内")=0,"",COUNTIFS($BP$13:$BP$74,コード表!T32,$BQ$13:$BQ$74,"内"))</f>
        <v/>
      </c>
      <c r="T89" s="562"/>
      <c r="U89" s="562" t="str">
        <f>IF(COUNTIFS($BP$13:$BP$74,コード表!T33,$BQ$13:$BQ$74,"内")=0,"",COUNTIFS($BP$13:$BP$74,コード表!T33,$BQ$13:$BQ$74,"内"))</f>
        <v/>
      </c>
      <c r="V89" s="562"/>
      <c r="W89" s="562" t="str">
        <f>IF(COUNTIFS($BP$13:$BP$74,コード表!T34,$BQ$13:$BQ$74,"内")=0,"",COUNTIFS($BP$13:$BP$74,コード表!T34,$BQ$13:$BQ$74,"内"))</f>
        <v/>
      </c>
      <c r="X89" s="562"/>
      <c r="Y89" s="562" t="str">
        <f>IF(COUNTIFS($BP$13:$BP$74,コード表!T35,$BQ$13:$BQ$74,"内")=0,"",COUNTIFS($BP$13:$BP$74,コード表!T35,$BQ$13:$BQ$74,"内"))</f>
        <v/>
      </c>
      <c r="Z89" s="562"/>
      <c r="AA89" s="562" t="str">
        <f>IF(COUNTIFS($BP$13:$BP$74,コード表!T36,$BQ$13:$BQ$74,"内")=0,"",COUNTIFS($BP$13:$BP$74,コード表!T36,$BQ$13:$BQ$74,"内"))</f>
        <v/>
      </c>
      <c r="AB89" s="562"/>
      <c r="AC89" s="562" t="str">
        <f>IF(COUNTIFS($BP$13:$BP$74,コード表!T37,$BQ$13:$BQ$74,"内")=0,"",COUNTIFS($BP$13:$BP$74,コード表!T37,$BQ$13:$BQ$74,"内"))</f>
        <v/>
      </c>
      <c r="AD89" s="562"/>
      <c r="AE89" s="562" t="str">
        <f>IF(COUNTIFS($BP$13:$BP$74,コード表!T38,$BQ$13:$BQ$74,"内")=0,"",COUNTIFS($BP$13:$BP$74,コード表!T38,$BQ$13:$BQ$74,"内"))</f>
        <v/>
      </c>
      <c r="AF89" s="562"/>
      <c r="AG89" s="562" t="str">
        <f>IF(COUNTIFS($BP$13:$BP$74,コード表!T39,$BQ$13:$BQ$74,"内")=0,"",COUNTIFS($BP$13:$BP$74,コード表!T39,$BQ$13:$BQ$74,"内"))</f>
        <v/>
      </c>
      <c r="AH89" s="562"/>
      <c r="AI89" s="562" t="str">
        <f>IF(COUNTIFS($BP$13:$BP$74,コード表!T40,$BQ$13:$BQ$74,"内")=0,"",COUNTIFS($BP$13:$BP$74,コード表!T40,$BQ$13:$BQ$74,"内"))</f>
        <v/>
      </c>
      <c r="AJ89" s="562"/>
      <c r="AK89" s="562" t="str">
        <f>IF(COUNTIFS($BP$13:$BP$74,コード表!T41,$BQ$13:$BQ$74,"内")=0,"",COUNTIFS($BP$13:$BP$74,コード表!T41,$BQ$13:$BQ$74,"内"))</f>
        <v/>
      </c>
      <c r="AL89" s="562"/>
      <c r="AM89" s="563" t="str">
        <f>IF(COUNTIFS($BP$13:$BP$74,コード表!T42,$BQ$13:$BQ$74,"内")=0,"",COUNTIFS($BP$13:$BP$74,コード表!T42,$BQ$13:$BQ$74,"内"))</f>
        <v/>
      </c>
      <c r="AN89" s="564"/>
      <c r="AO89" s="519"/>
      <c r="AP89" s="520"/>
      <c r="AQ89" s="18"/>
      <c r="AR89" s="14"/>
      <c r="AS89" s="12"/>
      <c r="AT89" s="85"/>
      <c r="AU89" s="62"/>
      <c r="AV89" s="64"/>
      <c r="AW89" s="62"/>
      <c r="AX89" s="62"/>
      <c r="AY89" s="62"/>
      <c r="AZ89" s="62"/>
      <c r="BF89" s="84"/>
      <c r="BG89" s="89"/>
      <c r="BH89" s="89"/>
      <c r="BI89" s="92"/>
      <c r="BJ89" s="92"/>
      <c r="BK89" s="92"/>
      <c r="BL89" s="92"/>
      <c r="BM89" s="93"/>
      <c r="BN89" s="93"/>
      <c r="BO89" s="93"/>
      <c r="BP89" s="93"/>
      <c r="BQ89" s="93"/>
    </row>
    <row r="90" spans="1:69" s="5" customFormat="1" ht="23.25" customHeight="1" thickBot="1">
      <c r="A90" s="12"/>
      <c r="B90" s="23"/>
      <c r="C90" s="618"/>
      <c r="D90" s="565" t="s">
        <v>222</v>
      </c>
      <c r="E90" s="566"/>
      <c r="F90" s="566"/>
      <c r="G90" s="566"/>
      <c r="H90" s="567"/>
      <c r="I90" s="564" t="str">
        <f>IF((SUM($Y$13:$Y$74))=0,"",SUM($Y$13:$Y$74))</f>
        <v/>
      </c>
      <c r="J90" s="568"/>
      <c r="K90" s="568"/>
      <c r="L90" s="568"/>
      <c r="M90" s="569"/>
      <c r="N90" s="71"/>
      <c r="O90" s="72"/>
      <c r="P90" s="72"/>
      <c r="Q90" s="72"/>
      <c r="R90" s="72"/>
      <c r="S90" s="72"/>
      <c r="T90" s="72"/>
      <c r="U90" s="72"/>
      <c r="V90" s="72"/>
      <c r="W90" s="72"/>
      <c r="X90" s="72"/>
      <c r="Y90" s="72"/>
      <c r="Z90" s="72"/>
      <c r="AA90" s="72"/>
      <c r="AB90" s="72"/>
      <c r="AC90" s="73"/>
      <c r="AD90" s="73"/>
      <c r="AE90" s="73"/>
      <c r="AF90" s="73"/>
      <c r="AG90" s="73"/>
      <c r="AH90" s="73"/>
      <c r="AI90" s="73"/>
      <c r="AJ90" s="73"/>
      <c r="AK90" s="73"/>
      <c r="AL90" s="73"/>
      <c r="AM90" s="73"/>
      <c r="AN90" s="73"/>
      <c r="AO90" s="99"/>
      <c r="AP90" s="99"/>
      <c r="AQ90" s="18"/>
      <c r="AR90" s="14"/>
      <c r="AS90" s="12"/>
      <c r="AT90" s="85"/>
      <c r="AU90" s="62"/>
      <c r="AV90" s="64"/>
      <c r="AW90" s="62"/>
      <c r="AX90" s="62"/>
      <c r="AY90" s="62"/>
      <c r="AZ90" s="62"/>
      <c r="BF90" s="84"/>
      <c r="BG90" s="89"/>
      <c r="BH90" s="89"/>
      <c r="BI90" s="92"/>
      <c r="BJ90" s="92"/>
      <c r="BK90" s="92"/>
      <c r="BL90" s="92"/>
      <c r="BM90" s="93"/>
      <c r="BN90" s="93"/>
      <c r="BO90" s="93"/>
      <c r="BP90" s="93"/>
      <c r="BQ90" s="93"/>
    </row>
    <row r="91" spans="1:69" s="5" customFormat="1" ht="23.25" customHeight="1" thickBot="1">
      <c r="A91" s="12"/>
      <c r="B91" s="23"/>
      <c r="C91" s="100"/>
      <c r="D91" s="101"/>
      <c r="E91" s="101"/>
      <c r="F91" s="101"/>
      <c r="G91" s="101"/>
      <c r="H91" s="101"/>
      <c r="I91" s="102"/>
      <c r="J91" s="102"/>
      <c r="K91" s="102"/>
      <c r="L91" s="102"/>
      <c r="M91" s="102"/>
      <c r="N91" s="97"/>
      <c r="O91" s="98"/>
      <c r="P91" s="98"/>
      <c r="Q91" s="98"/>
      <c r="R91" s="98"/>
      <c r="S91" s="98"/>
      <c r="T91" s="98"/>
      <c r="U91" s="98"/>
      <c r="V91" s="98"/>
      <c r="W91" s="98"/>
      <c r="X91" s="98"/>
      <c r="Y91" s="98"/>
      <c r="Z91" s="98"/>
      <c r="AA91" s="98"/>
      <c r="AB91" s="98"/>
      <c r="AC91" s="99"/>
      <c r="AD91" s="99"/>
      <c r="AE91" s="99"/>
      <c r="AF91" s="99"/>
      <c r="AG91" s="527">
        <v>2</v>
      </c>
      <c r="AH91" s="528"/>
      <c r="AI91" s="528"/>
      <c r="AJ91" s="528" t="s">
        <v>13</v>
      </c>
      <c r="AK91" s="528"/>
      <c r="AL91" s="528">
        <v>1</v>
      </c>
      <c r="AM91" s="528"/>
      <c r="AN91" s="528"/>
      <c r="AO91" s="528" t="s">
        <v>14</v>
      </c>
      <c r="AP91" s="529"/>
      <c r="AQ91" s="18"/>
      <c r="AR91" s="14"/>
      <c r="AS91" s="12"/>
      <c r="AT91" s="85"/>
      <c r="AU91" s="62"/>
      <c r="AV91" s="64"/>
      <c r="AW91" s="62"/>
      <c r="AX91" s="62"/>
      <c r="AY91" s="62"/>
      <c r="AZ91" s="62"/>
      <c r="BF91" s="84"/>
      <c r="BG91" s="89"/>
      <c r="BH91" s="89"/>
      <c r="BI91" s="92"/>
      <c r="BJ91" s="92"/>
      <c r="BK91" s="92"/>
      <c r="BL91" s="92"/>
      <c r="BM91" s="93"/>
      <c r="BN91" s="93"/>
      <c r="BO91" s="93"/>
      <c r="BP91" s="93"/>
      <c r="BQ91" s="93"/>
    </row>
    <row r="92" spans="1:69" s="5" customFormat="1" ht="21" customHeight="1" thickBot="1">
      <c r="A92" s="12"/>
      <c r="B92" s="26"/>
      <c r="C92" s="27"/>
      <c r="D92" s="27"/>
      <c r="E92" s="27"/>
      <c r="F92" s="27"/>
      <c r="G92" s="27"/>
      <c r="H92" s="27"/>
      <c r="I92" s="27"/>
      <c r="J92" s="27"/>
      <c r="K92" s="27"/>
      <c r="L92" s="27"/>
      <c r="M92" s="27"/>
      <c r="N92" s="27"/>
      <c r="O92" s="27"/>
      <c r="P92" s="27"/>
      <c r="Q92" s="27"/>
      <c r="R92" s="27"/>
      <c r="S92" s="27"/>
      <c r="T92" s="27"/>
      <c r="U92" s="95"/>
      <c r="V92" s="95"/>
      <c r="W92" s="95"/>
      <c r="X92" s="95"/>
      <c r="Y92" s="27"/>
      <c r="Z92" s="27"/>
      <c r="AA92" s="27"/>
      <c r="AB92" s="27"/>
      <c r="AC92" s="27"/>
      <c r="AD92" s="27"/>
      <c r="AE92" s="27"/>
      <c r="AF92" s="27"/>
      <c r="AG92" s="27"/>
      <c r="AH92" s="27"/>
      <c r="AI92" s="27"/>
      <c r="AJ92" s="27"/>
      <c r="AK92" s="27"/>
      <c r="AL92" s="27"/>
      <c r="AM92" s="27"/>
      <c r="AN92" s="27"/>
      <c r="AO92" s="27"/>
      <c r="AP92" s="27" t="s">
        <v>256</v>
      </c>
      <c r="AQ92" s="28"/>
      <c r="AR92" s="14"/>
      <c r="AS92" s="12"/>
      <c r="AT92" s="85"/>
      <c r="AU92" s="62"/>
      <c r="AV92" s="62"/>
      <c r="AW92" s="64"/>
      <c r="AX92" s="62"/>
      <c r="AY92" s="62"/>
      <c r="AZ92" s="62"/>
      <c r="BF92" s="84"/>
      <c r="BG92" s="89"/>
      <c r="BH92" s="89"/>
      <c r="BI92" s="92"/>
      <c r="BJ92" s="92"/>
      <c r="BK92" s="92"/>
      <c r="BL92" s="92"/>
      <c r="BM92" s="93"/>
      <c r="BN92" s="93"/>
      <c r="BO92" s="93"/>
      <c r="BP92" s="93"/>
      <c r="BQ92" s="93"/>
    </row>
    <row r="93" spans="1:69" ht="18" customHeight="1" thickBot="1">
      <c r="A93" s="12"/>
      <c r="B93" s="273" t="s">
        <v>103</v>
      </c>
      <c r="C93" s="273"/>
      <c r="D93" s="273"/>
      <c r="E93" s="273"/>
      <c r="F93" s="273"/>
      <c r="G93" s="273"/>
      <c r="H93" s="273"/>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V93" s="103"/>
      <c r="AW93" s="103"/>
      <c r="AX93" s="103"/>
      <c r="AY93" s="103"/>
      <c r="AZ93" s="103"/>
      <c r="BA93" s="103"/>
      <c r="BB93" s="103"/>
      <c r="BD93" s="5"/>
      <c r="BE93" s="5"/>
      <c r="BF93" s="84"/>
      <c r="BG93" s="89"/>
      <c r="BH93" s="89"/>
      <c r="BM93" s="93"/>
      <c r="BN93" s="93"/>
      <c r="BO93" s="93"/>
      <c r="BP93" s="93"/>
    </row>
    <row r="94" spans="1:69" ht="21" customHeight="1">
      <c r="A94" s="12"/>
      <c r="B94" s="274" t="s">
        <v>146</v>
      </c>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13"/>
      <c r="AM94" s="21"/>
      <c r="AN94" s="21"/>
      <c r="AO94" s="21"/>
      <c r="AP94" s="21"/>
      <c r="AQ94" s="22"/>
      <c r="AR94" s="14"/>
      <c r="AS94" s="14"/>
      <c r="BA94" s="5"/>
      <c r="BB94" s="5"/>
      <c r="BC94" s="5"/>
      <c r="BD94" s="5"/>
      <c r="BE94" s="5"/>
      <c r="BF94" s="84"/>
      <c r="BG94" s="89"/>
      <c r="BH94" s="89"/>
      <c r="BM94" s="93"/>
      <c r="BN94" s="93"/>
      <c r="BO94" s="93"/>
      <c r="BP94" s="93"/>
    </row>
    <row r="95" spans="1:69" ht="15" customHeight="1" thickBot="1">
      <c r="A95" s="12"/>
      <c r="B95" s="276"/>
      <c r="C95" s="277"/>
      <c r="D95" s="277"/>
      <c r="E95" s="277"/>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7"/>
      <c r="AJ95" s="277"/>
      <c r="AK95" s="277"/>
      <c r="AL95" s="20"/>
      <c r="AM95" s="14"/>
      <c r="AN95" s="14"/>
      <c r="AO95" s="14"/>
      <c r="AP95" s="14"/>
      <c r="AQ95" s="18"/>
      <c r="AR95" s="14"/>
      <c r="AS95" s="12"/>
      <c r="BA95" s="5"/>
      <c r="BB95" s="5"/>
      <c r="BC95" s="5"/>
      <c r="BD95" s="5"/>
      <c r="BE95" s="5"/>
      <c r="BF95" s="84"/>
      <c r="BG95" s="89"/>
      <c r="BH95" s="89"/>
      <c r="BM95" s="93"/>
      <c r="BN95" s="93"/>
      <c r="BO95" s="93"/>
      <c r="BP95" s="93"/>
    </row>
    <row r="96" spans="1:69" ht="24.75" customHeight="1">
      <c r="A96" s="12"/>
      <c r="B96" s="16"/>
      <c r="C96" s="278" t="s">
        <v>130</v>
      </c>
      <c r="D96" s="279"/>
      <c r="E96" s="279"/>
      <c r="F96" s="279"/>
      <c r="G96" s="279"/>
      <c r="H96" s="280">
        <f>H4</f>
        <v>2025</v>
      </c>
      <c r="I96" s="280"/>
      <c r="J96" s="280"/>
      <c r="K96" s="280"/>
      <c r="L96" s="281" t="s">
        <v>0</v>
      </c>
      <c r="M96" s="281"/>
      <c r="N96" s="280">
        <f>N4</f>
        <v>7</v>
      </c>
      <c r="O96" s="280"/>
      <c r="P96" s="281" t="s">
        <v>6</v>
      </c>
      <c r="Q96" s="281"/>
      <c r="R96" s="281"/>
      <c r="S96" s="281"/>
      <c r="T96" s="281"/>
      <c r="U96" s="282"/>
      <c r="V96" s="283" t="s">
        <v>8</v>
      </c>
      <c r="W96" s="281"/>
      <c r="X96" s="281"/>
      <c r="Y96" s="281"/>
      <c r="Z96" s="281"/>
      <c r="AA96" s="281"/>
      <c r="AB96" s="281"/>
      <c r="AC96" s="560" t="str">
        <f>IF(AC4="","",AC4)</f>
        <v/>
      </c>
      <c r="AD96" s="560"/>
      <c r="AE96" s="560"/>
      <c r="AF96" s="560"/>
      <c r="AG96" s="560"/>
      <c r="AH96" s="560"/>
      <c r="AI96" s="560"/>
      <c r="AJ96" s="560"/>
      <c r="AK96" s="560"/>
      <c r="AL96" s="560"/>
      <c r="AM96" s="560"/>
      <c r="AN96" s="560"/>
      <c r="AO96" s="561"/>
      <c r="AP96" s="12"/>
      <c r="AQ96" s="18"/>
      <c r="AR96" s="14"/>
      <c r="AS96" s="12"/>
      <c r="AT96" s="119"/>
      <c r="AU96" s="5"/>
      <c r="AV96" s="5"/>
      <c r="AW96" s="5"/>
      <c r="AX96" s="5"/>
      <c r="AY96" s="5"/>
      <c r="AZ96" s="5"/>
      <c r="BA96" s="5"/>
      <c r="BB96" s="5"/>
      <c r="BC96" s="5"/>
      <c r="BD96" s="5"/>
      <c r="BE96" s="5"/>
      <c r="BF96" s="84"/>
      <c r="BG96" s="89"/>
      <c r="BH96" s="89"/>
      <c r="BI96" s="93"/>
      <c r="BJ96" s="93"/>
      <c r="BK96" s="93"/>
      <c r="BL96" s="93"/>
      <c r="BM96" s="93"/>
      <c r="BN96" s="93"/>
      <c r="BO96" s="93"/>
      <c r="BP96" s="93"/>
    </row>
    <row r="97" spans="1:69" ht="27.95" customHeight="1">
      <c r="A97" s="12"/>
      <c r="B97" s="16"/>
      <c r="C97" s="251" t="s">
        <v>10</v>
      </c>
      <c r="D97" s="252"/>
      <c r="E97" s="252"/>
      <c r="F97" s="252"/>
      <c r="G97" s="252"/>
      <c r="H97" s="253">
        <f>請求書!W14</f>
        <v>1234567890</v>
      </c>
      <c r="I97" s="253"/>
      <c r="J97" s="253"/>
      <c r="K97" s="253"/>
      <c r="L97" s="253"/>
      <c r="M97" s="253"/>
      <c r="N97" s="253"/>
      <c r="O97" s="253"/>
      <c r="P97" s="253"/>
      <c r="Q97" s="253"/>
      <c r="R97" s="253"/>
      <c r="S97" s="253"/>
      <c r="T97" s="253"/>
      <c r="U97" s="254"/>
      <c r="V97" s="251" t="s">
        <v>9</v>
      </c>
      <c r="W97" s="252"/>
      <c r="X97" s="252"/>
      <c r="Y97" s="252"/>
      <c r="Z97" s="252"/>
      <c r="AA97" s="252"/>
      <c r="AB97" s="252"/>
      <c r="AC97" s="253" t="str">
        <f>IF(AC5="","",AC5)</f>
        <v/>
      </c>
      <c r="AD97" s="253"/>
      <c r="AE97" s="253"/>
      <c r="AF97" s="253"/>
      <c r="AG97" s="253"/>
      <c r="AH97" s="253"/>
      <c r="AI97" s="253"/>
      <c r="AJ97" s="253"/>
      <c r="AK97" s="253"/>
      <c r="AL97" s="253"/>
      <c r="AM97" s="253"/>
      <c r="AN97" s="253"/>
      <c r="AO97" s="254"/>
      <c r="AP97" s="12"/>
      <c r="AQ97" s="18"/>
      <c r="AR97" s="14"/>
      <c r="AS97" s="12"/>
      <c r="AT97" s="119"/>
      <c r="AU97" s="5"/>
      <c r="AV97" s="5"/>
      <c r="AW97" s="5"/>
      <c r="AX97" s="5"/>
      <c r="AY97" s="5"/>
      <c r="AZ97" s="5"/>
      <c r="BA97" s="5"/>
      <c r="BB97" s="5"/>
      <c r="BC97" s="5"/>
      <c r="BD97" s="5"/>
      <c r="BE97" s="5"/>
      <c r="BF97" s="84"/>
      <c r="BG97" s="89"/>
      <c r="BH97" s="89"/>
      <c r="BI97" s="93"/>
      <c r="BJ97" s="93"/>
      <c r="BK97" s="93"/>
      <c r="BL97" s="93"/>
      <c r="BM97" s="93"/>
      <c r="BN97" s="93"/>
      <c r="BO97" s="93"/>
      <c r="BP97" s="93"/>
    </row>
    <row r="98" spans="1:69" ht="27.95" customHeight="1">
      <c r="A98" s="12"/>
      <c r="B98" s="16"/>
      <c r="C98" s="257" t="s">
        <v>131</v>
      </c>
      <c r="D98" s="258"/>
      <c r="E98" s="258"/>
      <c r="F98" s="258"/>
      <c r="G98" s="258"/>
      <c r="H98" s="261" t="str">
        <f>請求書!W20</f>
        <v>西東京市役所　障害福祉課</v>
      </c>
      <c r="I98" s="261"/>
      <c r="J98" s="261"/>
      <c r="K98" s="261"/>
      <c r="L98" s="261"/>
      <c r="M98" s="261"/>
      <c r="N98" s="261"/>
      <c r="O98" s="261"/>
      <c r="P98" s="261"/>
      <c r="Q98" s="261"/>
      <c r="R98" s="261"/>
      <c r="S98" s="261"/>
      <c r="T98" s="261"/>
      <c r="U98" s="262"/>
      <c r="V98" s="251" t="s">
        <v>11</v>
      </c>
      <c r="W98" s="252"/>
      <c r="X98" s="252"/>
      <c r="Y98" s="252"/>
      <c r="Z98" s="252"/>
      <c r="AA98" s="252"/>
      <c r="AB98" s="252"/>
      <c r="AC98" s="253" t="str">
        <f>IF(AC6="","",AC6)</f>
        <v/>
      </c>
      <c r="AD98" s="253"/>
      <c r="AE98" s="253"/>
      <c r="AF98" s="253"/>
      <c r="AG98" s="253"/>
      <c r="AH98" s="253"/>
      <c r="AI98" s="253"/>
      <c r="AJ98" s="253"/>
      <c r="AK98" s="253"/>
      <c r="AL98" s="253"/>
      <c r="AM98" s="253"/>
      <c r="AN98" s="253"/>
      <c r="AO98" s="254"/>
      <c r="AP98" s="12"/>
      <c r="AQ98" s="18"/>
      <c r="AR98" s="14"/>
      <c r="AS98" s="12"/>
      <c r="AT98" s="119"/>
      <c r="AU98" s="5"/>
      <c r="AV98" s="5"/>
      <c r="AW98" s="5"/>
      <c r="AX98" s="5"/>
      <c r="AY98" s="5"/>
      <c r="AZ98" s="5"/>
      <c r="BA98" s="5"/>
      <c r="BB98" s="5"/>
      <c r="BC98" s="5"/>
      <c r="BD98" s="5"/>
      <c r="BE98" s="5"/>
      <c r="BF98" s="84"/>
      <c r="BG98" s="89"/>
      <c r="BH98" s="89"/>
      <c r="BI98" s="93"/>
      <c r="BJ98" s="93"/>
      <c r="BK98" s="93"/>
      <c r="BL98" s="93"/>
      <c r="BM98" s="93"/>
      <c r="BN98" s="93"/>
      <c r="BO98" s="93"/>
      <c r="BP98" s="93"/>
    </row>
    <row r="99" spans="1:69" ht="21" customHeight="1" thickBot="1">
      <c r="A99" s="12"/>
      <c r="B99" s="16"/>
      <c r="C99" s="259"/>
      <c r="D99" s="260"/>
      <c r="E99" s="260"/>
      <c r="F99" s="260"/>
      <c r="G99" s="260"/>
      <c r="H99" s="263"/>
      <c r="I99" s="263"/>
      <c r="J99" s="263"/>
      <c r="K99" s="263"/>
      <c r="L99" s="263"/>
      <c r="M99" s="263"/>
      <c r="N99" s="263"/>
      <c r="O99" s="263"/>
      <c r="P99" s="263"/>
      <c r="Q99" s="263"/>
      <c r="R99" s="263"/>
      <c r="S99" s="263"/>
      <c r="T99" s="263"/>
      <c r="U99" s="264"/>
      <c r="V99" s="265" t="s">
        <v>41</v>
      </c>
      <c r="W99" s="266"/>
      <c r="X99" s="266"/>
      <c r="Y99" s="266"/>
      <c r="Z99" s="266"/>
      <c r="AA99" s="554" t="str">
        <f>IF(AA7="","",AA7)</f>
        <v/>
      </c>
      <c r="AB99" s="555"/>
      <c r="AC99" s="555"/>
      <c r="AD99" s="555"/>
      <c r="AE99" s="556"/>
      <c r="AF99" s="329" t="s">
        <v>132</v>
      </c>
      <c r="AG99" s="330"/>
      <c r="AH99" s="330"/>
      <c r="AI99" s="331"/>
      <c r="AJ99" s="321"/>
      <c r="AK99" s="335"/>
      <c r="AL99" s="335"/>
      <c r="AM99" s="335"/>
      <c r="AN99" s="335"/>
      <c r="AO99" s="336"/>
      <c r="AP99" s="12"/>
      <c r="AQ99" s="18"/>
      <c r="AR99" s="14"/>
      <c r="AS99" s="12"/>
      <c r="AT99" s="119"/>
      <c r="AU99" s="5"/>
      <c r="AV99" s="5"/>
      <c r="AW99" s="5"/>
      <c r="AX99" s="5"/>
      <c r="AY99" s="5"/>
      <c r="AZ99" s="5"/>
      <c r="BA99" s="5"/>
      <c r="BB99" s="5"/>
      <c r="BC99" s="5"/>
      <c r="BD99" s="5"/>
      <c r="BE99" s="5"/>
      <c r="BF99" s="84"/>
      <c r="BG99" s="89"/>
      <c r="BH99" s="89"/>
      <c r="BI99" s="93"/>
      <c r="BJ99" s="93"/>
      <c r="BK99" s="93"/>
      <c r="BL99" s="93"/>
      <c r="BM99" s="93"/>
      <c r="BN99" s="93"/>
      <c r="BO99" s="93"/>
      <c r="BP99" s="93"/>
    </row>
    <row r="100" spans="1:69" ht="24" customHeight="1" thickBot="1">
      <c r="A100" s="12"/>
      <c r="B100" s="16"/>
      <c r="C100" s="121"/>
      <c r="D100" s="121"/>
      <c r="E100" s="122" t="s">
        <v>217</v>
      </c>
      <c r="G100" s="121"/>
      <c r="H100" s="121"/>
      <c r="I100" s="121"/>
      <c r="J100" s="121"/>
      <c r="K100" s="123"/>
      <c r="L100" s="123"/>
      <c r="M100" s="123"/>
      <c r="N100" s="123"/>
      <c r="O100" s="123"/>
      <c r="P100" s="123"/>
      <c r="Q100" s="123"/>
      <c r="R100" s="123"/>
      <c r="S100" s="123"/>
      <c r="T100" s="123"/>
      <c r="U100" s="121"/>
      <c r="V100" s="259"/>
      <c r="W100" s="260"/>
      <c r="X100" s="260"/>
      <c r="Y100" s="260"/>
      <c r="Z100" s="260"/>
      <c r="AA100" s="557"/>
      <c r="AB100" s="558"/>
      <c r="AC100" s="558"/>
      <c r="AD100" s="558"/>
      <c r="AE100" s="559"/>
      <c r="AF100" s="332"/>
      <c r="AG100" s="333"/>
      <c r="AH100" s="333"/>
      <c r="AI100" s="334"/>
      <c r="AJ100" s="323"/>
      <c r="AK100" s="337"/>
      <c r="AL100" s="337"/>
      <c r="AM100" s="337"/>
      <c r="AN100" s="337"/>
      <c r="AO100" s="338"/>
      <c r="AP100" s="124"/>
      <c r="AQ100" s="125"/>
      <c r="AR100" s="70"/>
      <c r="AS100" s="12"/>
      <c r="AT100" s="126"/>
      <c r="AU100" s="93"/>
      <c r="AV100" s="89"/>
      <c r="AW100" s="89"/>
      <c r="AX100" s="89"/>
      <c r="AY100" s="120"/>
      <c r="AZ100" s="120"/>
      <c r="BA100" s="120"/>
      <c r="BB100" s="120"/>
      <c r="BC100" s="89"/>
      <c r="BD100" s="89"/>
      <c r="BE100" s="89"/>
      <c r="BF100" s="84"/>
      <c r="BG100" s="89"/>
      <c r="BH100" s="89"/>
      <c r="BI100" s="120"/>
      <c r="BJ100" s="120"/>
      <c r="BK100" s="120"/>
      <c r="BL100" s="120"/>
      <c r="BM100" s="120"/>
      <c r="BN100" s="120"/>
      <c r="BO100" s="120"/>
      <c r="BP100" s="120"/>
    </row>
    <row r="101" spans="1:69" ht="12" customHeight="1" thickBot="1">
      <c r="A101" s="12"/>
      <c r="B101" s="16"/>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9"/>
      <c r="AR101" s="17"/>
      <c r="AS101" s="12"/>
      <c r="AV101" s="65"/>
      <c r="AW101" s="65"/>
      <c r="AX101" s="65"/>
      <c r="BA101" s="5"/>
      <c r="BB101" s="5"/>
      <c r="BC101" s="5"/>
      <c r="BD101" s="5"/>
      <c r="BE101" s="5"/>
      <c r="BF101" s="84"/>
      <c r="BG101" s="89"/>
      <c r="BH101" s="89"/>
      <c r="BM101" s="93"/>
      <c r="BN101" s="93"/>
      <c r="BO101" s="93"/>
      <c r="BP101" s="93"/>
    </row>
    <row r="102" spans="1:69" ht="16.5">
      <c r="A102" s="12"/>
      <c r="B102" s="16"/>
      <c r="C102" s="339" t="s">
        <v>15</v>
      </c>
      <c r="D102" s="340"/>
      <c r="E102" s="345" t="s">
        <v>16</v>
      </c>
      <c r="F102" s="346"/>
      <c r="G102" s="351" t="s">
        <v>105</v>
      </c>
      <c r="H102" s="345"/>
      <c r="I102" s="345"/>
      <c r="J102" s="345"/>
      <c r="K102" s="345"/>
      <c r="L102" s="345"/>
      <c r="M102" s="345"/>
      <c r="N102" s="345"/>
      <c r="O102" s="345"/>
      <c r="P102" s="346"/>
      <c r="Q102" s="353" t="s">
        <v>113</v>
      </c>
      <c r="R102" s="354"/>
      <c r="S102" s="359" t="s">
        <v>125</v>
      </c>
      <c r="T102" s="360"/>
      <c r="U102" s="360"/>
      <c r="V102" s="360"/>
      <c r="W102" s="360"/>
      <c r="X102" s="360"/>
      <c r="Y102" s="360"/>
      <c r="Z102" s="361"/>
      <c r="AA102" s="362" t="s">
        <v>114</v>
      </c>
      <c r="AB102" s="363"/>
      <c r="AC102" s="364"/>
      <c r="AD102" s="83"/>
      <c r="AE102" s="369">
        <f>請求書!Q29</f>
        <v>7</v>
      </c>
      <c r="AF102" s="364" t="s">
        <v>143</v>
      </c>
      <c r="AG102" s="302" t="s">
        <v>144</v>
      </c>
      <c r="AH102" s="303"/>
      <c r="AI102" s="303"/>
      <c r="AJ102" s="304"/>
      <c r="AK102" s="311" t="s">
        <v>142</v>
      </c>
      <c r="AL102" s="311"/>
      <c r="AM102" s="311"/>
      <c r="AN102" s="311"/>
      <c r="AO102" s="312"/>
      <c r="AP102" s="17"/>
      <c r="AQ102" s="19"/>
      <c r="AR102" s="17"/>
      <c r="AS102" s="12"/>
      <c r="AV102" s="65"/>
      <c r="AW102" s="65"/>
      <c r="AX102" s="65"/>
      <c r="BA102" s="5"/>
      <c r="BB102" s="5"/>
      <c r="BC102" s="5"/>
      <c r="BD102" s="5"/>
      <c r="BE102" s="5"/>
      <c r="BF102" s="84"/>
      <c r="BG102" s="89"/>
      <c r="BH102" s="89"/>
      <c r="BM102" s="93"/>
      <c r="BN102" s="93"/>
      <c r="BO102" s="93"/>
      <c r="BP102" s="93"/>
    </row>
    <row r="103" spans="1:69" ht="16.5">
      <c r="A103" s="12"/>
      <c r="B103" s="16"/>
      <c r="C103" s="341"/>
      <c r="D103" s="342"/>
      <c r="E103" s="347"/>
      <c r="F103" s="348"/>
      <c r="G103" s="352"/>
      <c r="H103" s="347"/>
      <c r="I103" s="347"/>
      <c r="J103" s="347"/>
      <c r="K103" s="347"/>
      <c r="L103" s="347"/>
      <c r="M103" s="347"/>
      <c r="N103" s="347"/>
      <c r="O103" s="347"/>
      <c r="P103" s="348"/>
      <c r="Q103" s="355"/>
      <c r="R103" s="356"/>
      <c r="S103" s="317" t="s">
        <v>108</v>
      </c>
      <c r="T103" s="318"/>
      <c r="U103" s="321" t="s">
        <v>127</v>
      </c>
      <c r="V103" s="322"/>
      <c r="W103" s="321" t="s">
        <v>128</v>
      </c>
      <c r="X103" s="322"/>
      <c r="Y103" s="325" t="s">
        <v>109</v>
      </c>
      <c r="Z103" s="326"/>
      <c r="AA103" s="365"/>
      <c r="AB103" s="366"/>
      <c r="AC103" s="367"/>
      <c r="AD103" s="83"/>
      <c r="AE103" s="370"/>
      <c r="AF103" s="367"/>
      <c r="AG103" s="305"/>
      <c r="AH103" s="306"/>
      <c r="AI103" s="306"/>
      <c r="AJ103" s="307"/>
      <c r="AK103" s="313"/>
      <c r="AL103" s="313"/>
      <c r="AM103" s="313"/>
      <c r="AN103" s="313"/>
      <c r="AO103" s="314"/>
      <c r="AP103" s="81"/>
      <c r="AQ103" s="94"/>
      <c r="AR103" s="81"/>
      <c r="AS103" s="5"/>
      <c r="BA103" s="5"/>
      <c r="BB103" s="5"/>
      <c r="BC103" s="5"/>
      <c r="BD103" s="5"/>
      <c r="BE103" s="5"/>
      <c r="BF103" s="84"/>
      <c r="BG103" s="89"/>
      <c r="BH103" s="89"/>
      <c r="BM103" s="93"/>
      <c r="BN103" s="93"/>
      <c r="BO103" s="93"/>
      <c r="BP103" s="93"/>
    </row>
    <row r="104" spans="1:69" ht="17.25" thickBot="1">
      <c r="A104" s="12"/>
      <c r="B104" s="16"/>
      <c r="C104" s="343"/>
      <c r="D104" s="344"/>
      <c r="E104" s="349"/>
      <c r="F104" s="350"/>
      <c r="G104" s="405" t="s">
        <v>17</v>
      </c>
      <c r="H104" s="349"/>
      <c r="I104" s="349"/>
      <c r="J104" s="349"/>
      <c r="K104" s="349"/>
      <c r="L104" s="349" t="s">
        <v>106</v>
      </c>
      <c r="M104" s="349"/>
      <c r="N104" s="349"/>
      <c r="O104" s="349"/>
      <c r="P104" s="350"/>
      <c r="Q104" s="357"/>
      <c r="R104" s="358"/>
      <c r="S104" s="319"/>
      <c r="T104" s="320"/>
      <c r="U104" s="323"/>
      <c r="V104" s="324"/>
      <c r="W104" s="323"/>
      <c r="X104" s="324"/>
      <c r="Y104" s="327"/>
      <c r="Z104" s="328"/>
      <c r="AA104" s="319"/>
      <c r="AB104" s="368"/>
      <c r="AC104" s="328"/>
      <c r="AD104" s="83"/>
      <c r="AE104" s="371"/>
      <c r="AF104" s="328"/>
      <c r="AG104" s="308"/>
      <c r="AH104" s="309"/>
      <c r="AI104" s="309"/>
      <c r="AJ104" s="310"/>
      <c r="AK104" s="315"/>
      <c r="AL104" s="315"/>
      <c r="AM104" s="315"/>
      <c r="AN104" s="315"/>
      <c r="AO104" s="316"/>
      <c r="AP104" s="81"/>
      <c r="AQ104" s="94"/>
      <c r="AR104" s="81"/>
      <c r="AS104" s="5"/>
      <c r="AW104" s="64" t="s">
        <v>107</v>
      </c>
      <c r="AX104" s="62" t="s">
        <v>117</v>
      </c>
      <c r="AY104" s="62" t="s">
        <v>108</v>
      </c>
      <c r="AZ104" s="62" t="s">
        <v>118</v>
      </c>
      <c r="BA104" s="5" t="s">
        <v>119</v>
      </c>
      <c r="BB104" s="5" t="s">
        <v>109</v>
      </c>
      <c r="BC104" s="5"/>
      <c r="BD104" s="5"/>
      <c r="BE104" s="5"/>
      <c r="BF104" s="84" t="s">
        <v>15</v>
      </c>
      <c r="BG104" s="89" t="s">
        <v>141</v>
      </c>
      <c r="BH104" s="89" t="s">
        <v>117</v>
      </c>
      <c r="BI104" s="406" t="s">
        <v>108</v>
      </c>
      <c r="BJ104" s="406"/>
      <c r="BK104" s="406" t="s">
        <v>118</v>
      </c>
      <c r="BL104" s="406"/>
      <c r="BM104" s="409" t="s">
        <v>119</v>
      </c>
      <c r="BN104" s="409"/>
      <c r="BO104" s="93" t="s">
        <v>109</v>
      </c>
      <c r="BP104" s="139"/>
      <c r="BQ104" s="120"/>
    </row>
    <row r="105" spans="1:69" ht="17.850000000000001" customHeight="1" thickBot="1">
      <c r="A105" s="12"/>
      <c r="B105" s="16"/>
      <c r="C105" s="286"/>
      <c r="D105" s="287"/>
      <c r="E105" s="290" t="str">
        <f>IF(C105="","",TEXT(AT105,"aaa"))</f>
        <v/>
      </c>
      <c r="F105" s="291"/>
      <c r="G105" s="294"/>
      <c r="H105" s="295"/>
      <c r="I105" s="298" t="s">
        <v>122</v>
      </c>
      <c r="J105" s="300"/>
      <c r="K105" s="295"/>
      <c r="L105" s="413"/>
      <c r="M105" s="414"/>
      <c r="N105" s="298" t="s">
        <v>122</v>
      </c>
      <c r="O105" s="436"/>
      <c r="P105" s="437"/>
      <c r="Q105" s="438" t="str">
        <f>IF(G105="","",IF(AW105&lt;TIME(2,0,0),TIME(2,0,0),IF(MINUTE(AW105)&lt;30,TIME(HOUR(AW105),30,0),TIME(HOUR(AW105)+1,0,0))))</f>
        <v/>
      </c>
      <c r="R105" s="439"/>
      <c r="S105" s="376"/>
      <c r="T105" s="377"/>
      <c r="U105" s="380"/>
      <c r="V105" s="381"/>
      <c r="W105" s="380"/>
      <c r="X105" s="381"/>
      <c r="Y105" s="380"/>
      <c r="Z105" s="422"/>
      <c r="AA105" s="423"/>
      <c r="AB105" s="424"/>
      <c r="AC105" s="425"/>
      <c r="AD105" s="127"/>
      <c r="AE105" s="429">
        <v>1</v>
      </c>
      <c r="AF105" s="431" t="str">
        <f ca="1">IF(OR($AE$10="",AE105=""),"",TEXT(DATE(YEAR(TODAY()),$AE$10,AE105),"aaa"))</f>
        <v>火</v>
      </c>
      <c r="AG105" s="433" t="str">
        <f>IF(BG105=0,"",IF(BG105&lt;TIME(2,0,0),TIME(2,0,0),IF(MINUTE(BG105)&lt;30,TIME(HOUR(BG105),30,0),TIME(HOUR(BG105)+1,0,0))))</f>
        <v/>
      </c>
      <c r="AH105" s="434"/>
      <c r="AI105" s="434"/>
      <c r="AJ105" s="435"/>
      <c r="AK105" s="372" t="str">
        <f>IF(AND(BH105="",BJ105="",BL105="",BN105="",BO105=""),"",MAX(BH105+BJ105+BO105,BH105+BL105+BO105,BH105+BN105+BO105))</f>
        <v/>
      </c>
      <c r="AL105" s="372"/>
      <c r="AM105" s="372"/>
      <c r="AN105" s="372"/>
      <c r="AO105" s="373"/>
      <c r="AP105" s="128"/>
      <c r="AQ105" s="129"/>
      <c r="AR105" s="128"/>
      <c r="AS105" s="5"/>
      <c r="AT105" s="390" t="e">
        <f>DATE(請求書!$K$29,請求書!$Q$29,'実績記録 （２枚用）'!C105)</f>
        <v>#NUM!</v>
      </c>
      <c r="AU105" s="391">
        <f>TIME(G105,J105,0)</f>
        <v>0</v>
      </c>
      <c r="AV105" s="391">
        <f>TIME(L105,O105,0)</f>
        <v>0</v>
      </c>
      <c r="AW105" s="421">
        <f>AV105-AU105</f>
        <v>0</v>
      </c>
      <c r="AX105" s="546" t="str">
        <f>IF($Q105=TIME(2,0,0),コード表!$B$3,IF($Q105=TIME(2,30,0),コード表!$B$4,IF($Q105=TIME(3,0,0),コード表!$B$5,IF($Q105=TIME(3,30,0),コード表!$B$6,IF($Q105=TIME(4,0,0),コード表!$B$7,IF($Q105=TIME(4,30,0),コード表!$B$8,IF($Q105=TIME(5,0,0),コード表!$B$9,IF($Q105=TIME(5,30,0),コード表!$B$10,IF($Q105=TIME(6,0,0),コード表!$B$11,IF($Q105=TIME(6,30,0),コード表!$B$12,IF($Q105=TIME(7,0,0),コード表!$B$13,IF($Q105=TIME(7,30,0),コード表!$B$14,IF($Q105=TIME(8,0,0),コード表!$B$15,IF($Q105=TIME(8,30,0),コード表!$B$16,IF($Q105=TIME(9,0,0),コード表!$B$17,IF($Q105=TIME(9,30,0),コード表!$B$18,IF($Q105=TIME(10,0,0),コード表!$B$19,IF($Q105=TIME(10,30,0),コード表!$B$20,IF($Q105=TIME(11,0,0),コード表!$B$21,IF($Q105=TIME(11,30,0),コード表!$B$22,IF($Q105=TIME(12,0,0),コード表!$B$23,IF($Q105=TIME(12,30,0),コード表!$B$24,IF($Q105=TIME(13,0,0),コード表!$B$25,IF($Q105=TIME(13,30,0),コード表!$B$26,IF($Q105=TIME(14,0,0),コード表!$B$27,IF($Q105=TIME(14,30,0),コード表!$B$28,IF($Q105=TIME(15,0,0),コード表!$B$29,IF($Q105=TIME(15,30,0),コード表!$B$30,IF($Q105=TIME(16,0,0),コード表!$B$31,IF($Q105=TIME(16,30,0),コード表!$B$32,IF($Q105=TIME(17,0,0),コード表!$B$33,IF($Q105=TIME(17,30,0),コード表!$B$34,IF($Q105=TIME(18,0,0),コード表!$B$35,"")))))))))))))))))))))))))))))))))</f>
        <v/>
      </c>
      <c r="AY105" s="546" t="str">
        <f>IF(S105="","",IF($Q105=TIME(2,0,0),コード表!$B$36,IF($Q105=TIME(2,30,0),コード表!$B$37,IF($Q105=TIME(3,0,0),コード表!$B$38,IF($Q105=TIME(3,30,0),コード表!$B$39,IF($Q105=TIME(4,0,0),コード表!$B$40,IF($Q105=TIME(4,30,0),コード表!$B$41,IF($Q105=TIME(5,0,0),コード表!$B$42,IF($Q105=TIME(5,30,0),コード表!$B$43,IF($Q105=TIME(6,0,0),コード表!$B$44,IF($Q105=TIME(6,30,0),コード表!$B$45,IF($Q105=TIME(7,0,0),コード表!$B$46,IF($Q105=TIME(7,30,0),コード表!$B$47,IF($Q105=TIME(8,0,0),コード表!$B$48,IF($Q105=TIME(8,30,0),コード表!$B$49,IF($Q105=TIME(9,0,0),コード表!$B$50,IF($Q105=TIME(9,30,0),コード表!$B$51,IF($Q105=TIME(10,0,0),コード表!$B$52,IF($Q105=TIME(10,30,0),コード表!$B$53,IF($Q105=TIME(11,0,0),コード表!$B$54,IF($Q105=TIME(11,30,0),コード表!$B$55,IF($Q105=TIME(12,0,0),コード表!$B$56,IF($Q105=TIME(12,30,0),コード表!$B$57,IF($Q105=TIME(13,0,0),コード表!$B$58,IF($Q105=TIME(13,30,0),コード表!$B$59,IF($Q105=TIME(14,0,0),コード表!$B$60,IF($Q105=TIME(14,30,0),コード表!$B$61,IF($Q105=TIME(15,0,0),コード表!$B$62,IF($Q105=TIME(15,30,0),コード表!$B$63,IF($Q105=TIME(16,0,0),コード表!$B$64,IF($Q105=TIME(16,30,0),コード表!$B$65,IF($Q105=TIME(17,0,0),コード表!$B$66,IF($Q105=TIME(17,30,0),コード表!$B$67,IF($Q105=TIME(18,0,0),コード表!$B$68))))))))))))))))))))))))))))))))))</f>
        <v/>
      </c>
      <c r="AZ105" s="546" t="str">
        <f>IF(U105="","",IF($Q105=TIME(2,0,0),コード表!$B$69,IF($Q105=TIME(2,30,0),コード表!$B$70,IF($Q105=TIME(3,0,0),コード表!$B$71,IF($Q105=TIME(3,30,0),コード表!$B$72,IF($Q105=TIME(4,0,0),コード表!$B$73,IF($Q105=TIME(4,30,0),コード表!$B$74,IF($Q105=TIME(5,0,0),コード表!$B$75,IF($Q105=TIME(5,30,0),コード表!$B$76,IF($Q105=TIME(6,0,0),コード表!$B$77,IF($Q105=TIME(6,30,0),コード表!$B$78,IF($Q105=TIME(7,0,0),コード表!$B$79,IF($Q105=TIME(7,30,0),コード表!$B$80,IF($Q105=TIME(8,0,0),コード表!$B$81,IF($Q105=TIME(8,30,0),コード表!$B$82,IF($Q105=TIME(9,0,0),コード表!$B$83,IF($Q105=TIME(9,30,0),コード表!$B$84,IF($Q105=TIME(10,0,0),コード表!$B$85,IF($Q105=TIME(10,30,0),コード表!$B$86,IF($Q105=TIME(11,0,0),コード表!$B$87,IF($Q105=TIME(11,30,0),コード表!$B$88,IF($Q105=TIME(12,0,0),コード表!$B$89,IF($Q105=TIME(12,30,0),コード表!$B$90,IF($Q105=TIME(13,0,0),コード表!$B$91,IF($Q105=TIME(13,30,0),コード表!$B$92,IF($Q105=TIME(14,0,0),コード表!$B$93,IF($Q105=TIME(14,30,0),コード表!$B$94,IF($Q105=TIME(15,0,0),コード表!$B$95,IF($Q105=TIME(15,30,0),コード表!$B$96,IF($Q105=TIME(16,0,0),コード表!$B$97,IF($Q105=TIME(16,30,0),コード表!$B$98,IF($Q105=TIME(17,0,0),コード表!$B$99,IF($Q105=TIME(17,30,0),コード表!$B$100,IF($Q105=TIME(18,0,0),コード表!$B$101))))))))))))))))))))))))))))))))))</f>
        <v/>
      </c>
      <c r="BA105" s="547" t="str">
        <f>IF(W105="","",IF($Q105=TIME(2,0,0),コード表!$B$102,IF($Q105=TIME(2,30,0),コード表!$B$103,IF($Q105=TIME(3,0,0),コード表!$B$104,IF($Q105=TIME(3,30,0),コード表!$B$105,IF($Q105=TIME(4,0,0),コード表!$B$106,IF($Q105=TIME(4,30,0),コード表!$B$107,IF($Q105=TIME(5,0,0),コード表!$B$108,IF($Q105=TIME(5,30,0),コード表!$B$109,IF($Q105=TIME(6,0,0),コード表!$B$110,IF($Q105=TIME(6,30,0),コード表!$B$111,IF($Q105=TIME(7,0,0),コード表!$B$112,IF($Q105=TIME(7,30,0),コード表!$B$113,IF($Q105=TIME(8,0,0),コード表!$B$114,IF($Q105=TIME(8,30,0),コード表!$B$115,IF($Q105=TIME(9,0,0),コード表!$B$116,IF($Q105=TIME(9,30,0),コード表!$B$117,IF($Q105=TIME(10,0,0),コード表!$B$118,IF($Q105=TIME(10,30,0),コード表!$B$119,IF($Q105=TIME(11,0,0),コード表!$B$120,IF($Q105=TIME(11,30,0),コード表!$B$121,IF($Q105=TIME(12,0,0),コード表!$B$122,IF($Q105=TIME(12,30,0),コード表!$B$123,IF($Q105=TIME(13,0,0),コード表!$B$124,IF($Q105=TIME(13,30,0),コード表!$B$125,IF($Q105=TIME(14,0,0),コード表!$B$126,IF($Q105=TIME(14,30,0),コード表!$B$127,IF($Q105=TIME(15,0,0),コード表!$B$128,IF($Q105=TIME(15,30,0),コード表!$B$129,IF($Q105=TIME(16,0,0),コード表!$B$130,IF($Q105=TIME(16,30,0),コード表!$B$131,IF($Q105=TIME(17,0,0),コード表!$B$132,IF($Q105=TIME(17,30,0),コード表!$B$133,IF($Q105=TIME(18,0,0),コード表!$B$134))))))))))))))))))))))))))))))))))</f>
        <v/>
      </c>
      <c r="BB105" s="408" t="str">
        <f>IF(Y105="","",Y105*コード表!$B$135)</f>
        <v/>
      </c>
      <c r="BC105" s="6" t="s">
        <v>38</v>
      </c>
      <c r="BD105" s="5"/>
      <c r="BE105" s="5" t="s">
        <v>123</v>
      </c>
      <c r="BF105" s="410">
        <f>DATE(請求書!$K$29,請求書!$Q$29,'実績記録 （２枚用）'!AE105)</f>
        <v>45839</v>
      </c>
      <c r="BG105" s="411">
        <f>SUMIF($AT$105:$AT$166,BF105,$AW$105:$AW$166)</f>
        <v>0</v>
      </c>
      <c r="BH105" s="419" t="str">
        <f>IF($AG105=TIME(2,0,0),コード表!$B$3,IF($AG105=TIME(2,30,0),コード表!$B$4,IF($AG105=TIME(3,0,0),コード表!$B$5,IF($AG105=TIME(3,30,0),コード表!$B$6,IF($AG105=TIME(4,0,0),コード表!$B$7,IF($AG105=TIME(4,30,0),コード表!$B$8,IF($AG105=TIME(5,0,0),コード表!$B$9,IF($AG105=TIME(5,30,0),コード表!$B$10,IF($AG105=TIME(6,0,0),コード表!$B$11,IF($AG105=TIME(6,30,0),コード表!$B$12,IF($AG105=TIME(7,0,0),コード表!$B$13,IF($AG105=TIME(7,30,0),コード表!$B$14,IF($AG105=TIME(8,0,0),コード表!$B$15,IF($AG105=TIME(8,30,0),コード表!$B$16,IF($AG105=TIME(9,0,0),コード表!$B$17,IF($AG105=TIME(9,30,0),コード表!$B$18,IF($AG105=TIME(10,0,0),コード表!$B$19,IF($AG105=TIME(10,30,0),コード表!$B$20,IF($AG105=TIME(11,0,0),コード表!$B$21,IF($AG105=TIME(11,30,0),コード表!$B$22,IF($AG105=TIME(12,0,0),コード表!$B$23,IF($AG105=TIME(12,30,0),コード表!$B$24,IF($AG105=TIME(13,0,0),コード表!$B$25,IF($AG105=TIME(13,30,0),コード表!$B$26,IF($AG105=TIME(14,0,0),コード表!$B$27,IF($AG105=TIME(14,30,0),コード表!$B$28,IF($AG105=TIME(15,0,0),コード表!$B$29,IF($AG105=TIME(15,30,0),コード表!$B$30,IF($AG105=TIME(16,0,0),コード表!$B$31,IF($AG105=TIME(16,30,0),コード表!$B$32,IF($AG105=TIME(17,0,0),コード表!$B$33,IF($AG105=TIME(17,30,0),コード表!$B$34,IF($AG105=TIME(18,0,0),コード表!$B$35,"")))))))))))))))))))))))))))))))))</f>
        <v/>
      </c>
      <c r="BI105" s="420" t="str">
        <f>IF(SUMIFS($AY$105:$AY$166,$AT$105:$AT$166,BF105)&gt;0,"〇","")</f>
        <v/>
      </c>
      <c r="BJ105" s="420" t="str">
        <f>IF(BI105="","",IF($AG105=TIME(2,0,0),コード表!$B$36,IF($AG105=TIME(2,30,0),コード表!$B$37,IF($AG105=TIME(3,0,0),コード表!$B$38,IF($AG105=TIME(3,30,0),コード表!$B$39,IF($AG105=TIME(4,0,0),コード表!$B$40,IF($AG105=TIME(4,30,0),コード表!$B$41,IF($AG105=TIME(5,0,0),コード表!$B$42,IF($AG105=TIME(5,30,0),コード表!$B$43,IF($AG105=TIME(6,0,0),コード表!$B$44,IF($AG105=TIME(6,30,0),コード表!$B$45,IF($AG105=TIME(7,0,0),コード表!$B$46,IF($AG105=TIME(7,30,0),コード表!$B$47,IF($AG105=TIME(8,0,0),コード表!$B$48,IF($AG105=TIME(8,30,0),コード表!$B$49,IF($AG105=TIME(9,0,0),コード表!$B$50,IF($AG105=TIME(9,30,0),コード表!$B$51,IF($AG105=TIME(10,0,0),コード表!$B$52,IF($AG105=TIME(10,30,0),コード表!$B$53,IF($AG105=TIME(11,0,0),コード表!$B$54,IF($AG105=TIME(11,30,0),コード表!$B$55,IF($AG105=TIME(12,0,0),コード表!$B$56,IF($AG105=TIME(12,30,0),コード表!$B$57,IF($AG105=TIME(13,0,0),コード表!$B$58,IF($AG105=TIME(13,30,0),コード表!$B$59,IF($AG105=TIME(14,0,0),コード表!$B$60,IF($AG105=TIME(14,30,0),コード表!$B$61,IF($AG105=TIME(15,0,0),コード表!$B$62,IF($AG105=TIME(15,30,0),コード表!$B$63,IF($AG105=TIME(16,0,0),コード表!$B$64,IF($AG105=TIME(16,30,0),コード表!$B$65,IF($AG105=TIME(17,0,0),コード表!$B$66,IF($AG105=TIME(17,30,0),コード表!$B$67,IF($AG105=TIME(18,0,0),コード表!$B$68))))))))))))))))))))))))))))))))))</f>
        <v/>
      </c>
      <c r="BK105" s="420" t="str">
        <f>IF(SUMIFS($AZ$105:$AZ$166,$AT$105:$AT$166,BF105)&gt;0,"〇","")</f>
        <v/>
      </c>
      <c r="BL105" s="420" t="str">
        <f>IF(BK105="","",IF($AG105=TIME(2,0,0),コード表!$B$69,IF($AG105=TIME(2,30,0),コード表!$B$70,IF($AG105=TIME(3,0,0),コード表!$B$71,IF($AG105=TIME(3,30,0),コード表!$B$72,IF($AG105=TIME(4,0,0),コード表!$B$73,IF($AG105=TIME(4,30,0),コード表!$B$74,IF($AG105=TIME(5,0,0),コード表!$B$75,IF($AG105=TIME(5,30,0),コード表!$B$76,IF($AG105=TIME(6,0,0),コード表!$B$77,IF($AG105=TIME(6,30,0),コード表!$B$78,IF($AG105=TIME(7,0,0),コード表!$B$79,IF($AG105=TIME(7,30,0),コード表!$B$80,IF($AG105=TIME(8,0,0),コード表!$B$81,IF($AG105=TIME(8,30,0),コード表!$B$82,IF($AG105=TIME(9,0,0),コード表!$B$83,IF($AG105=TIME(9,30,0),コード表!$B$84,IF($AG105=TIME(10,0,0),コード表!$B$85,IF($AG105=TIME(10,30,0),コード表!$B$86,IF($AG105=TIME(11,0,0),コード表!$B$87,IF($AG105=TIME(11,30,0),コード表!$B$88,IF($AG105=TIME(12,0,0),コード表!$B$89,IF($AG105=TIME(12,30,0),コード表!$B$90,IF($AG105=TIME(13,0,0),コード表!$B$91,IF($AG105=TIME(13,30,0),コード表!$B$92,IF($AG105=TIME(14,0,0),コード表!$B$93,IF($AG105=TIME(14,30,0),コード表!$B$94,IF($AG105=TIME(15,0,0),コード表!$B$95,IF($AG105=TIME(15,30,0),コード表!$B$96,IF($AG105=TIME(16,0,0),コード表!$B$97,IF($AG105=TIME(16,30,0),コード表!$B$98,IF($AG105=TIME(17,0,0),コード表!$B$99,IF($AG105=TIME(17,30,0),コード表!$B$100,IF($AG105=TIME(18,0,0),コード表!$B$101))))))))))))))))))))))))))))))))))</f>
        <v/>
      </c>
      <c r="BM105" s="407" t="str">
        <f>IF(SUMIFS($BA$105:$BA$166,$AT$105:$AT$166,BF105)&gt;0,"〇","")</f>
        <v/>
      </c>
      <c r="BN105" s="407" t="str">
        <f>IF(BM105="","",IF($AG105=TIME(2,0,0),コード表!$B$102,IF($AG105=TIME(2,30,0),コード表!$B$103,IF($AG105=TIME(3,0,0),コード表!$B$104,IF($AG105=TIME(3,30,0),コード表!$B$105,IF($AG105=TIME(4,0,0),コード表!$B$106,IF($AG105=TIME(4,30,0),コード表!$B$107,IF($AG105=TIME(5,0,0),コード表!$B$108,IF($AG105=TIME(5,30,0),コード表!$B$109,IF($AG105=TIME(6,0,0),コード表!$B$110,IF($AG105=TIME(6,30,0),コード表!$B$111,IF($AG105=TIME(7,0,0),コード表!$B$112,IF($AG105=TIME(7,30,0),コード表!$B$113,IF($AG105=TIME(8,0,0),コード表!$B$114,IF($AG105=TIME(8,30,0),コード表!$B$115,IF($AG105=TIME(9,0,0),コード表!$B$116,IF($AG105=TIME(9,30,0),コード表!$B$117,IF($AG105=TIME(10,0,0),コード表!$B$118,IF($AG105=TIME(10,30,0),コード表!$B$119,IF($AG105=TIME(11,0,0),コード表!$B$120,IF($AG105=TIME(11,30,0),コード表!$B$121,IF($AG105=TIME(12,0,0),コード表!$B$122,IF($AG105=TIME(12,30,0),コード表!$B$123,IF($AG105=TIME(13,0,0),コード表!$B$124,IF($AG105=TIME(13,30,0),コード表!$B$125,IF($AG105=TIME(14,0,0),コード表!$B$126,IF($AG105=TIME(14,30,0),コード表!$B$127,IF($AG105=TIME(15,0,0),コード表!$B$128,IF($AG105=TIME(15,30,0),コード表!$B$129,IF($AG105=TIME(16,0,0),コード表!$B$130,IF($AG105=TIME(16,30,0),コード表!$B$131,IF($AG105=TIME(17,0,0),コード表!$B$132,IF($AG105=TIME(17,30,0),コード表!$B$133,IF($AG105=TIME(18,0,0),コード表!$B$134))))))))))))))))))))))))))))))))))</f>
        <v/>
      </c>
      <c r="BO105" s="408" t="str">
        <f>IF(SUMIF($AT$105:$AT$166,BF105,$BB$105:$BB$166)=0,"",SUMIF($AT$105:$AT$166,BF105,$BB$105:$BB$166))</f>
        <v/>
      </c>
      <c r="BP105" s="409" t="str">
        <f>IF(AND(BH105="",BJ105="",BL105="",BN105="",BO105=""),"",MAX(BH105+BJ105,BH105+BL105,BH105+BN105))</f>
        <v/>
      </c>
      <c r="BQ105" s="406" t="str">
        <f>IF(AND(BH105="",BJ105="",BL105="",BN105=""),"",IF(AND(BJ105="",BL105="",BN105=""),"加算無",IF(MAX(BH105+BJ105+BO105,BH105+BL105+BO105,BH105+BN105+BO105)=BH105+BJ105+BO105,"重度",IF(MAX(BH105+BJ105+BO105,BH105+BL105+BO105,BH105+BN105+BO105)=BH105+BL105+BO105,"外",IF(MAX(BH105+BJ105+BO105,BH105+BL105+BO105,BH105+BN105+BO105)=BH105+BN105+BO105,"内")))))</f>
        <v/>
      </c>
    </row>
    <row r="106" spans="1:69" ht="17.850000000000001" customHeight="1" thickTop="1" thickBot="1">
      <c r="A106" s="12"/>
      <c r="B106" s="16"/>
      <c r="C106" s="288"/>
      <c r="D106" s="289"/>
      <c r="E106" s="292"/>
      <c r="F106" s="293"/>
      <c r="G106" s="296"/>
      <c r="H106" s="297"/>
      <c r="I106" s="299"/>
      <c r="J106" s="301"/>
      <c r="K106" s="297"/>
      <c r="L106" s="301"/>
      <c r="M106" s="297"/>
      <c r="N106" s="299"/>
      <c r="O106" s="417"/>
      <c r="P106" s="418"/>
      <c r="Q106" s="394"/>
      <c r="R106" s="395"/>
      <c r="S106" s="378"/>
      <c r="T106" s="379"/>
      <c r="U106" s="382"/>
      <c r="V106" s="383"/>
      <c r="W106" s="382"/>
      <c r="X106" s="383"/>
      <c r="Y106" s="382"/>
      <c r="Z106" s="398"/>
      <c r="AA106" s="426"/>
      <c r="AB106" s="427"/>
      <c r="AC106" s="428"/>
      <c r="AD106" s="127"/>
      <c r="AE106" s="430"/>
      <c r="AF106" s="432"/>
      <c r="AG106" s="387"/>
      <c r="AH106" s="388"/>
      <c r="AI106" s="388"/>
      <c r="AJ106" s="389"/>
      <c r="AK106" s="374"/>
      <c r="AL106" s="374"/>
      <c r="AM106" s="374"/>
      <c r="AN106" s="374"/>
      <c r="AO106" s="375"/>
      <c r="AP106" s="128"/>
      <c r="AQ106" s="129"/>
      <c r="AR106" s="128"/>
      <c r="AS106" s="5"/>
      <c r="AT106" s="390"/>
      <c r="AU106" s="391"/>
      <c r="AV106" s="391"/>
      <c r="AW106" s="421"/>
      <c r="AX106" s="546"/>
      <c r="AY106" s="546"/>
      <c r="AZ106" s="546"/>
      <c r="BA106" s="547"/>
      <c r="BB106" s="408"/>
      <c r="BC106" s="6" t="s">
        <v>39</v>
      </c>
      <c r="BD106" s="5" t="s">
        <v>110</v>
      </c>
      <c r="BE106" s="5" t="s">
        <v>124</v>
      </c>
      <c r="BF106" s="410"/>
      <c r="BG106" s="411"/>
      <c r="BH106" s="419"/>
      <c r="BI106" s="420"/>
      <c r="BJ106" s="420"/>
      <c r="BK106" s="420"/>
      <c r="BL106" s="420"/>
      <c r="BM106" s="407"/>
      <c r="BN106" s="407"/>
      <c r="BO106" s="408"/>
      <c r="BP106" s="409"/>
      <c r="BQ106" s="406"/>
    </row>
    <row r="107" spans="1:69" ht="17.850000000000001" customHeight="1" thickTop="1" thickBot="1">
      <c r="A107" s="12"/>
      <c r="B107" s="16"/>
      <c r="C107" s="288"/>
      <c r="D107" s="289"/>
      <c r="E107" s="290" t="str">
        <f>IF(C107="","",TEXT(AT107,"aaa"))</f>
        <v/>
      </c>
      <c r="F107" s="291"/>
      <c r="G107" s="294"/>
      <c r="H107" s="295"/>
      <c r="I107" s="412" t="s">
        <v>122</v>
      </c>
      <c r="J107" s="413"/>
      <c r="K107" s="414"/>
      <c r="L107" s="413"/>
      <c r="M107" s="414"/>
      <c r="N107" s="412" t="s">
        <v>122</v>
      </c>
      <c r="O107" s="415"/>
      <c r="P107" s="416"/>
      <c r="Q107" s="438" t="str">
        <f t="shared" ref="Q107" si="267">IF(G107="","",IF(AW107&lt;TIME(2,0,0),TIME(2,0,0),IF(MINUTE(AW107)&lt;30,TIME(HOUR(AW107),30,0),TIME(HOUR(AW107)+1,0,0))))</f>
        <v/>
      </c>
      <c r="R107" s="439"/>
      <c r="S107" s="376"/>
      <c r="T107" s="377"/>
      <c r="U107" s="380"/>
      <c r="V107" s="381"/>
      <c r="W107" s="380"/>
      <c r="X107" s="381"/>
      <c r="Y107" s="396"/>
      <c r="Z107" s="397"/>
      <c r="AA107" s="399"/>
      <c r="AB107" s="400"/>
      <c r="AC107" s="401"/>
      <c r="AD107" s="83"/>
      <c r="AE107" s="429">
        <v>2</v>
      </c>
      <c r="AF107" s="431" t="str">
        <f t="shared" ref="AF107" ca="1" si="268">IF(OR($AE$10="",AE107=""),"",TEXT(DATE(YEAR(TODAY()),$AE$10,AE107),"aaa"))</f>
        <v>水</v>
      </c>
      <c r="AG107" s="384" t="str">
        <f t="shared" ref="AG107" si="269">IF(BG107=0,"",IF(BG107&lt;TIME(2,0,0),TIME(2,0,0),IF(MINUTE(BG107)&lt;30,TIME(HOUR(BG107),30,0),TIME(HOUR(BG107)+1,0,0))))</f>
        <v/>
      </c>
      <c r="AH107" s="385"/>
      <c r="AI107" s="385"/>
      <c r="AJ107" s="386"/>
      <c r="AK107" s="372" t="str">
        <f t="shared" ref="AK107" si="270">IF(AND(BH107="",BJ107="",BL107="",BN107="",BO107=""),"",MAX(BH107+BJ107+BO107,BH107+BL107+BO107,BH107+BN107+BO107))</f>
        <v/>
      </c>
      <c r="AL107" s="372"/>
      <c r="AM107" s="372"/>
      <c r="AN107" s="372"/>
      <c r="AO107" s="373"/>
      <c r="AP107" s="128"/>
      <c r="AQ107" s="129"/>
      <c r="AR107" s="128"/>
      <c r="AS107" s="5"/>
      <c r="AT107" s="390" t="e">
        <f>DATE(請求書!$K$29,請求書!$Q$29,'実績記録 （２枚用）'!C107)</f>
        <v>#NUM!</v>
      </c>
      <c r="AU107" s="391">
        <f>TIME(G107,J107,0)</f>
        <v>0</v>
      </c>
      <c r="AV107" s="391">
        <f>TIME(L107,O107,0)</f>
        <v>0</v>
      </c>
      <c r="AW107" s="421">
        <f t="shared" ref="AW107" si="271">AV107-AU107</f>
        <v>0</v>
      </c>
      <c r="AX107" s="546" t="str">
        <f>IF($Q107=TIME(2,0,0),コード表!$B$3,IF($Q107=TIME(2,30,0),コード表!$B$4,IF($Q107=TIME(3,0,0),コード表!$B$5,IF($Q107=TIME(3,30,0),コード表!$B$6,IF($Q107=TIME(4,0,0),コード表!$B$7,IF($Q107=TIME(4,30,0),コード表!$B$8,IF($Q107=TIME(5,0,0),コード表!$B$9,IF($Q107=TIME(5,30,0),コード表!$B$10,IF($Q107=TIME(6,0,0),コード表!$B$11,IF($Q107=TIME(6,30,0),コード表!$B$12,IF($Q107=TIME(7,0,0),コード表!$B$13,IF($Q107=TIME(7,30,0),コード表!$B$14,IF($Q107=TIME(8,0,0),コード表!$B$15,IF($Q107=TIME(8,30,0),コード表!$B$16,IF($Q107=TIME(9,0,0),コード表!$B$17,IF($Q107=TIME(9,30,0),コード表!$B$18,IF($Q107=TIME(10,0,0),コード表!$B$19,IF($Q107=TIME(10,30,0),コード表!$B$20,IF($Q107=TIME(11,0,0),コード表!$B$21,IF($Q107=TIME(11,30,0),コード表!$B$22,IF($Q107=TIME(12,0,0),コード表!$B$23,IF($Q107=TIME(12,30,0),コード表!$B$24,IF($Q107=TIME(13,0,0),コード表!$B$25,IF($Q107=TIME(13,30,0),コード表!$B$26,IF($Q107=TIME(14,0,0),コード表!$B$27,IF($Q107=TIME(14,30,0),コード表!$B$28,IF($Q107=TIME(15,0,0),コード表!$B$29,IF($Q107=TIME(15,30,0),コード表!$B$30,IF($Q107=TIME(16,0,0),コード表!$B$31,IF($Q107=TIME(16,30,0),コード表!$B$32,IF($Q107=TIME(17,0,0),コード表!$B$33,IF($Q107=TIME(17,30,0),コード表!$B$34,IF($Q107=TIME(18,0,0),コード表!$B$35,"")))))))))))))))))))))))))))))))))</f>
        <v/>
      </c>
      <c r="AY107" s="546" t="str">
        <f>IF(S107="","",IF($Q107=TIME(2,0,0),コード表!$B$36,IF($Q107=TIME(2,30,0),コード表!$B$37,IF($Q107=TIME(3,0,0),コード表!$B$38,IF($Q107=TIME(3,30,0),コード表!$B$39,IF($Q107=TIME(4,0,0),コード表!$B$40,IF($Q107=TIME(4,30,0),コード表!$B$41,IF($Q107=TIME(5,0,0),コード表!$B$42,IF($Q107=TIME(5,30,0),コード表!$B$43,IF($Q107=TIME(6,0,0),コード表!$B$44,IF($Q107=TIME(6,30,0),コード表!$B$45,IF($Q107=TIME(7,0,0),コード表!$B$46,IF($Q107=TIME(7,30,0),コード表!$B$47,IF($Q107=TIME(8,0,0),コード表!$B$48,IF($Q107=TIME(8,30,0),コード表!$B$49,IF($Q107=TIME(9,0,0),コード表!$B$50,IF($Q107=TIME(9,30,0),コード表!$B$51,IF($Q107=TIME(10,0,0),コード表!$B$52,IF($Q107=TIME(10,30,0),コード表!$B$53,IF($Q107=TIME(11,0,0),コード表!$B$54,IF($Q107=TIME(11,30,0),コード表!$B$55,IF($Q107=TIME(12,0,0),コード表!$B$56,IF($Q107=TIME(12,30,0),コード表!$B$57,IF($Q107=TIME(13,0,0),コード表!$B$58,IF($Q107=TIME(13,30,0),コード表!$B$59,IF($Q107=TIME(14,0,0),コード表!$B$60,IF($Q107=TIME(14,30,0),コード表!$B$61,IF($Q107=TIME(15,0,0),コード表!$B$62,IF($Q107=TIME(15,30,0),コード表!$B$63,IF($Q107=TIME(16,0,0),コード表!$B$64,IF($Q107=TIME(16,30,0),コード表!$B$65,IF($Q107=TIME(17,0,0),コード表!$B$66,IF($Q107=TIME(17,30,0),コード表!$B$67,IF($Q107=TIME(18,0,0),コード表!$B$68))))))))))))))))))))))))))))))))))</f>
        <v/>
      </c>
      <c r="AZ107" s="546" t="str">
        <f>IF(U107="","",IF($Q107=TIME(2,0,0),コード表!$B$69,IF($Q107=TIME(2,30,0),コード表!$B$70,IF($Q107=TIME(3,0,0),コード表!$B$71,IF($Q107=TIME(3,30,0),コード表!$B$72,IF($Q107=TIME(4,0,0),コード表!$B$73,IF($Q107=TIME(4,30,0),コード表!$B$74,IF($Q107=TIME(5,0,0),コード表!$B$75,IF($Q107=TIME(5,30,0),コード表!$B$76,IF($Q107=TIME(6,0,0),コード表!$B$77,IF($Q107=TIME(6,30,0),コード表!$B$78,IF($Q107=TIME(7,0,0),コード表!$B$79,IF($Q107=TIME(7,30,0),コード表!$B$80,IF($Q107=TIME(8,0,0),コード表!$B$81,IF($Q107=TIME(8,30,0),コード表!$B$82,IF($Q107=TIME(9,0,0),コード表!$B$83,IF($Q107=TIME(9,30,0),コード表!$B$84,IF($Q107=TIME(10,0,0),コード表!$B$85,IF($Q107=TIME(10,30,0),コード表!$B$86,IF($Q107=TIME(11,0,0),コード表!$B$87,IF($Q107=TIME(11,30,0),コード表!$B$88,IF($Q107=TIME(12,0,0),コード表!$B$89,IF($Q107=TIME(12,30,0),コード表!$B$90,IF($Q107=TIME(13,0,0),コード表!$B$91,IF($Q107=TIME(13,30,0),コード表!$B$92,IF($Q107=TIME(14,0,0),コード表!$B$93,IF($Q107=TIME(14,30,0),コード表!$B$94,IF($Q107=TIME(15,0,0),コード表!$B$95,IF($Q107=TIME(15,30,0),コード表!$B$96,IF($Q107=TIME(16,0,0),コード表!$B$97,IF($Q107=TIME(16,30,0),コード表!$B$98,IF($Q107=TIME(17,0,0),コード表!$B$99,IF($Q107=TIME(17,30,0),コード表!$B$100,IF($Q107=TIME(18,0,0),コード表!$B$101))))))))))))))))))))))))))))))))))</f>
        <v/>
      </c>
      <c r="BA107" s="547" t="str">
        <f>IF(W107="","",IF($Q107=TIME(2,0,0),コード表!$B$102,IF($Q107=TIME(2,30,0),コード表!$B$103,IF($Q107=TIME(3,0,0),コード表!$B$104,IF($Q107=TIME(3,30,0),コード表!$B$105,IF($Q107=TIME(4,0,0),コード表!$B$106,IF($Q107=TIME(4,30,0),コード表!$B$107,IF($Q107=TIME(5,0,0),コード表!$B$108,IF($Q107=TIME(5,30,0),コード表!$B$109,IF($Q107=TIME(6,0,0),コード表!$B$110,IF($Q107=TIME(6,30,0),コード表!$B$111,IF($Q107=TIME(7,0,0),コード表!$B$112,IF($Q107=TIME(7,30,0),コード表!$B$113,IF($Q107=TIME(8,0,0),コード表!$B$114,IF($Q107=TIME(8,30,0),コード表!$B$115,IF($Q107=TIME(9,0,0),コード表!$B$116,IF($Q107=TIME(9,30,0),コード表!$B$117,IF($Q107=TIME(10,0,0),コード表!$B$118,IF($Q107=TIME(10,30,0),コード表!$B$119,IF($Q107=TIME(11,0,0),コード表!$B$120,IF($Q107=TIME(11,30,0),コード表!$B$121,IF($Q107=TIME(12,0,0),コード表!$B$122,IF($Q107=TIME(12,30,0),コード表!$B$123,IF($Q107=TIME(13,0,0),コード表!$B$124,IF($Q107=TIME(13,30,0),コード表!$B$125,IF($Q107=TIME(14,0,0),コード表!$B$126,IF($Q107=TIME(14,30,0),コード表!$B$127,IF($Q107=TIME(15,0,0),コード表!$B$128,IF($Q107=TIME(15,30,0),コード表!$B$129,IF($Q107=TIME(16,0,0),コード表!$B$130,IF($Q107=TIME(16,30,0),コード表!$B$131,IF($Q107=TIME(17,0,0),コード表!$B$132,IF($Q107=TIME(17,30,0),コード表!$B$133,IF($Q107=TIME(18,0,0),コード表!$B$134))))))))))))))))))))))))))))))))))</f>
        <v/>
      </c>
      <c r="BB107" s="408" t="str">
        <f>IF(Y107="","",Y107*コード表!$B$135)</f>
        <v/>
      </c>
      <c r="BC107" s="6" t="s">
        <v>40</v>
      </c>
      <c r="BD107" s="5"/>
      <c r="BE107" s="5"/>
      <c r="BF107" s="410">
        <f>DATE(請求書!$K$29,請求書!$Q$29,'実績記録 （２枚用）'!AE107)</f>
        <v>45840</v>
      </c>
      <c r="BG107" s="411">
        <f t="shared" ref="BG107" si="272">SUMIF($AT$105:$AT$166,BF107,$AW$105:$AW$166)</f>
        <v>0</v>
      </c>
      <c r="BH107" s="419" t="str">
        <f>IF($AG107=TIME(2,0,0),コード表!$B$3,IF($AG107=TIME(2,30,0),コード表!$B$4,IF($AG107=TIME(3,0,0),コード表!$B$5,IF($AG107=TIME(3,30,0),コード表!$B$6,IF($AG107=TIME(4,0,0),コード表!$B$7,IF($AG107=TIME(4,30,0),コード表!$B$8,IF($AG107=TIME(5,0,0),コード表!$B$9,IF($AG107=TIME(5,30,0),コード表!$B$10,IF($AG107=TIME(6,0,0),コード表!$B$11,IF($AG107=TIME(6,30,0),コード表!$B$12,IF($AG107=TIME(7,0,0),コード表!$B$13,IF($AG107=TIME(7,30,0),コード表!$B$14,IF($AG107=TIME(8,0,0),コード表!$B$15,IF($AG107=TIME(8,30,0),コード表!$B$16,IF($AG107=TIME(9,0,0),コード表!$B$17,IF($AG107=TIME(9,30,0),コード表!$B$18,IF($AG107=TIME(10,0,0),コード表!$B$19,IF($AG107=TIME(10,30,0),コード表!$B$20,IF($AG107=TIME(11,0,0),コード表!$B$21,IF($AG107=TIME(11,30,0),コード表!$B$22,IF($AG107=TIME(12,0,0),コード表!$B$23,IF($AG107=TIME(12,30,0),コード表!$B$24,IF($AG107=TIME(13,0,0),コード表!$B$25,IF($AG107=TIME(13,30,0),コード表!$B$26,IF($AG107=TIME(14,0,0),コード表!$B$27,IF($AG107=TIME(14,30,0),コード表!$B$28,IF($AG107=TIME(15,0,0),コード表!$B$29,IF($AG107=TIME(15,30,0),コード表!$B$30,IF($AG107=TIME(16,0,0),コード表!$B$31,IF($AG107=TIME(16,30,0),コード表!$B$32,IF($AG107=TIME(17,0,0),コード表!$B$33,IF($AG107=TIME(17,30,0),コード表!$B$34,IF($AG107=TIME(18,0,0),コード表!$B$35,"")))))))))))))))))))))))))))))))))</f>
        <v/>
      </c>
      <c r="BI107" s="420" t="str">
        <f t="shared" ref="BI107" si="273">IF(SUMIFS($AY$105:$AY$166,$AT$105:$AT$166,BF107)&gt;0,"〇","")</f>
        <v/>
      </c>
      <c r="BJ107" s="420" t="str">
        <f>IF(BI107="","",IF($AG107=TIME(2,0,0),コード表!$B$36,IF($AG107=TIME(2,30,0),コード表!$B$37,IF($AG107=TIME(3,0,0),コード表!$B$38,IF($AG107=TIME(3,30,0),コード表!$B$39,IF($AG107=TIME(4,0,0),コード表!$B$40,IF($AG107=TIME(4,30,0),コード表!$B$41,IF($AG107=TIME(5,0,0),コード表!$B$42,IF($AG107=TIME(5,30,0),コード表!$B$43,IF($AG107=TIME(6,0,0),コード表!$B$44,IF($AG107=TIME(6,30,0),コード表!$B$45,IF($AG107=TIME(7,0,0),コード表!$B$46,IF($AG107=TIME(7,30,0),コード表!$B$47,IF($AG107=TIME(8,0,0),コード表!$B$48,IF($AG107=TIME(8,30,0),コード表!$B$49,IF($AG107=TIME(9,0,0),コード表!$B$50,IF($AG107=TIME(9,30,0),コード表!$B$51,IF($AG107=TIME(10,0,0),コード表!$B$52,IF($AG107=TIME(10,30,0),コード表!$B$53,IF($AG107=TIME(11,0,0),コード表!$B$54,IF($AG107=TIME(11,30,0),コード表!$B$55,IF($AG107=TIME(12,0,0),コード表!$B$56,IF($AG107=TIME(12,30,0),コード表!$B$57,IF($AG107=TIME(13,0,0),コード表!$B$58,IF($AG107=TIME(13,30,0),コード表!$B$59,IF($AG107=TIME(14,0,0),コード表!$B$60,IF($AG107=TIME(14,30,0),コード表!$B$61,IF($AG107=TIME(15,0,0),コード表!$B$62,IF($AG107=TIME(15,30,0),コード表!$B$63,IF($AG107=TIME(16,0,0),コード表!$B$64,IF($AG107=TIME(16,30,0),コード表!$B$65,IF($AG107=TIME(17,0,0),コード表!$B$66,IF($AG107=TIME(17,30,0),コード表!$B$67,IF($AG107=TIME(18,0,0),コード表!$B$68))))))))))))))))))))))))))))))))))</f>
        <v/>
      </c>
      <c r="BK107" s="420" t="str">
        <f t="shared" ref="BK107" si="274">IF(SUMIFS($AZ$105:$AZ$166,$AT$105:$AT$166,BF107)&gt;0,"〇","")</f>
        <v/>
      </c>
      <c r="BL107" s="420" t="str">
        <f>IF(BK107="","",IF($AG107=TIME(2,0,0),コード表!$B$69,IF($AG107=TIME(2,30,0),コード表!$B$70,IF($AG107=TIME(3,0,0),コード表!$B$71,IF($AG107=TIME(3,30,0),コード表!$B$72,IF($AG107=TIME(4,0,0),コード表!$B$73,IF($AG107=TIME(4,30,0),コード表!$B$74,IF($AG107=TIME(5,0,0),コード表!$B$75,IF($AG107=TIME(5,30,0),コード表!$B$76,IF($AG107=TIME(6,0,0),コード表!$B$77,IF($AG107=TIME(6,30,0),コード表!$B$78,IF($AG107=TIME(7,0,0),コード表!$B$79,IF($AG107=TIME(7,30,0),コード表!$B$80,IF($AG107=TIME(8,0,0),コード表!$B$81,IF($AG107=TIME(8,30,0),コード表!$B$82,IF($AG107=TIME(9,0,0),コード表!$B$83,IF($AG107=TIME(9,30,0),コード表!$B$84,IF($AG107=TIME(10,0,0),コード表!$B$85,IF($AG107=TIME(10,30,0),コード表!$B$86,IF($AG107=TIME(11,0,0),コード表!$B$87,IF($AG107=TIME(11,30,0),コード表!$B$88,IF($AG107=TIME(12,0,0),コード表!$B$89,IF($AG107=TIME(12,30,0),コード表!$B$90,IF($AG107=TIME(13,0,0),コード表!$B$91,IF($AG107=TIME(13,30,0),コード表!$B$92,IF($AG107=TIME(14,0,0),コード表!$B$93,IF($AG107=TIME(14,30,0),コード表!$B$94,IF($AG107=TIME(15,0,0),コード表!$B$95,IF($AG107=TIME(15,30,0),コード表!$B$96,IF($AG107=TIME(16,0,0),コード表!$B$97,IF($AG107=TIME(16,30,0),コード表!$B$98,IF($AG107=TIME(17,0,0),コード表!$B$99,IF($AG107=TIME(17,30,0),コード表!$B$100,IF($AG107=TIME(18,0,0),コード表!$B$101))))))))))))))))))))))))))))))))))</f>
        <v/>
      </c>
      <c r="BM107" s="407" t="str">
        <f t="shared" ref="BM107" si="275">IF(SUMIFS($BA$105:$BA$166,$AT$105:$AT$166,BF107)&gt;0,"〇","")</f>
        <v/>
      </c>
      <c r="BN107" s="407" t="str">
        <f>IF(BM107="","",IF($AG107=TIME(2,0,0),コード表!$B$102,IF($AG107=TIME(2,30,0),コード表!$B$103,IF($AG107=TIME(3,0,0),コード表!$B$104,IF($AG107=TIME(3,30,0),コード表!$B$105,IF($AG107=TIME(4,0,0),コード表!$B$106,IF($AG107=TIME(4,30,0),コード表!$B$107,IF($AG107=TIME(5,0,0),コード表!$B$108,IF($AG107=TIME(5,30,0),コード表!$B$109,IF($AG107=TIME(6,0,0),コード表!$B$110,IF($AG107=TIME(6,30,0),コード表!$B$111,IF($AG107=TIME(7,0,0),コード表!$B$112,IF($AG107=TIME(7,30,0),コード表!$B$113,IF($AG107=TIME(8,0,0),コード表!$B$114,IF($AG107=TIME(8,30,0),コード表!$B$115,IF($AG107=TIME(9,0,0),コード表!$B$116,IF($AG107=TIME(9,30,0),コード表!$B$117,IF($AG107=TIME(10,0,0),コード表!$B$118,IF($AG107=TIME(10,30,0),コード表!$B$119,IF($AG107=TIME(11,0,0),コード表!$B$120,IF($AG107=TIME(11,30,0),コード表!$B$121,IF($AG107=TIME(12,0,0),コード表!$B$122,IF($AG107=TIME(12,30,0),コード表!$B$123,IF($AG107=TIME(13,0,0),コード表!$B$124,IF($AG107=TIME(13,30,0),コード表!$B$125,IF($AG107=TIME(14,0,0),コード表!$B$126,IF($AG107=TIME(14,30,0),コード表!$B$127,IF($AG107=TIME(15,0,0),コード表!$B$128,IF($AG107=TIME(15,30,0),コード表!$B$129,IF($AG107=TIME(16,0,0),コード表!$B$130,IF($AG107=TIME(16,30,0),コード表!$B$131,IF($AG107=TIME(17,0,0),コード表!$B$132,IF($AG107=TIME(17,30,0),コード表!$B$133,IF($AG107=TIME(18,0,0),コード表!$B$134))))))))))))))))))))))))))))))))))</f>
        <v/>
      </c>
      <c r="BO107" s="408" t="str">
        <f t="shared" ref="BO107" si="276">IF(SUMIF($AT$105:$AT$166,BF107,$BB$105:$BB$166)=0,"",SUMIF($AT$105:$AT$166,BF107,$BB$105:$BB$166))</f>
        <v/>
      </c>
      <c r="BP107" s="409" t="str">
        <f t="shared" ref="BP107" si="277">IF(AND(BH107="",BJ107="",BL107="",BN107="",BO107=""),"",MAX(BH107+BJ107,BH107+BL107,BH107+BN107))</f>
        <v/>
      </c>
      <c r="BQ107" s="406" t="str">
        <f t="shared" ref="BQ107" si="278">IF(AND(BH107="",BJ107="",BL107="",BN107=""),"",IF(AND(BJ107="",BL107="",BN107=""),"加算無",IF(MAX(BH107+BJ107+BO107,BH107+BL107+BO107,BH107+BN107+BO107)=BH107+BJ107+BO107,"重度",IF(MAX(BH107+BJ107+BO107,BH107+BL107+BO107,BH107+BN107+BO107)=BH107+BL107+BO107,"外",IF(MAX(BH107+BJ107+BO107,BH107+BL107+BO107,BH107+BN107+BO107)=BH107+BN107+BO107,"内")))))</f>
        <v/>
      </c>
    </row>
    <row r="108" spans="1:69" ht="17.850000000000001" customHeight="1" thickTop="1" thickBot="1">
      <c r="A108" s="12"/>
      <c r="B108" s="16"/>
      <c r="C108" s="288"/>
      <c r="D108" s="289"/>
      <c r="E108" s="292"/>
      <c r="F108" s="293"/>
      <c r="G108" s="296"/>
      <c r="H108" s="297"/>
      <c r="I108" s="299"/>
      <c r="J108" s="301"/>
      <c r="K108" s="297"/>
      <c r="L108" s="301"/>
      <c r="M108" s="297"/>
      <c r="N108" s="299"/>
      <c r="O108" s="417"/>
      <c r="P108" s="418"/>
      <c r="Q108" s="394"/>
      <c r="R108" s="395"/>
      <c r="S108" s="378"/>
      <c r="T108" s="379"/>
      <c r="U108" s="382"/>
      <c r="V108" s="383"/>
      <c r="W108" s="382"/>
      <c r="X108" s="383"/>
      <c r="Y108" s="382"/>
      <c r="Z108" s="398"/>
      <c r="AA108" s="402"/>
      <c r="AB108" s="403"/>
      <c r="AC108" s="404"/>
      <c r="AD108" s="83"/>
      <c r="AE108" s="430"/>
      <c r="AF108" s="432"/>
      <c r="AG108" s="387"/>
      <c r="AH108" s="388"/>
      <c r="AI108" s="388"/>
      <c r="AJ108" s="389"/>
      <c r="AK108" s="374"/>
      <c r="AL108" s="374"/>
      <c r="AM108" s="374"/>
      <c r="AN108" s="374"/>
      <c r="AO108" s="375"/>
      <c r="AP108" s="128"/>
      <c r="AQ108" s="129"/>
      <c r="AR108" s="128"/>
      <c r="AS108" s="5"/>
      <c r="AT108" s="390"/>
      <c r="AU108" s="391"/>
      <c r="AV108" s="391"/>
      <c r="AW108" s="421"/>
      <c r="AX108" s="546"/>
      <c r="AY108" s="546"/>
      <c r="AZ108" s="546"/>
      <c r="BA108" s="547"/>
      <c r="BB108" s="408"/>
      <c r="BC108" s="6"/>
      <c r="BD108" s="5">
        <v>1</v>
      </c>
      <c r="BE108" s="5"/>
      <c r="BF108" s="410"/>
      <c r="BG108" s="411"/>
      <c r="BH108" s="419"/>
      <c r="BI108" s="420"/>
      <c r="BJ108" s="420"/>
      <c r="BK108" s="420"/>
      <c r="BL108" s="420"/>
      <c r="BM108" s="407"/>
      <c r="BN108" s="407"/>
      <c r="BO108" s="408"/>
      <c r="BP108" s="409"/>
      <c r="BQ108" s="406"/>
    </row>
    <row r="109" spans="1:69" ht="17.850000000000001" customHeight="1" thickTop="1" thickBot="1">
      <c r="A109" s="12"/>
      <c r="B109" s="16"/>
      <c r="C109" s="288"/>
      <c r="D109" s="289"/>
      <c r="E109" s="290" t="str">
        <f>IF(C109="","",TEXT(AT109,"aaa"))</f>
        <v/>
      </c>
      <c r="F109" s="291"/>
      <c r="G109" s="294"/>
      <c r="H109" s="295"/>
      <c r="I109" s="412" t="s">
        <v>122</v>
      </c>
      <c r="J109" s="413"/>
      <c r="K109" s="414"/>
      <c r="L109" s="413"/>
      <c r="M109" s="414"/>
      <c r="N109" s="412" t="s">
        <v>122</v>
      </c>
      <c r="O109" s="415"/>
      <c r="P109" s="416"/>
      <c r="Q109" s="438" t="str">
        <f t="shared" ref="Q109" si="279">IF(G109="","",IF(AW109&lt;TIME(2,0,0),TIME(2,0,0),IF(MINUTE(AW109)&lt;30,TIME(HOUR(AW109),30,0),TIME(HOUR(AW109)+1,0,0))))</f>
        <v/>
      </c>
      <c r="R109" s="439"/>
      <c r="S109" s="376"/>
      <c r="T109" s="377"/>
      <c r="U109" s="380"/>
      <c r="V109" s="381"/>
      <c r="W109" s="380"/>
      <c r="X109" s="381"/>
      <c r="Y109" s="396"/>
      <c r="Z109" s="397"/>
      <c r="AA109" s="399"/>
      <c r="AB109" s="400"/>
      <c r="AC109" s="401"/>
      <c r="AD109" s="83"/>
      <c r="AE109" s="429">
        <v>3</v>
      </c>
      <c r="AF109" s="431" t="str">
        <f t="shared" ref="AF109" ca="1" si="280">IF(OR($AE$10="",AE109=""),"",TEXT(DATE(YEAR(TODAY()),$AE$10,AE109),"aaa"))</f>
        <v>木</v>
      </c>
      <c r="AG109" s="384" t="str">
        <f t="shared" ref="AG109" si="281">IF(BG109=0,"",IF(BG109&lt;TIME(2,0,0),TIME(2,0,0),IF(MINUTE(BG109)&lt;30,TIME(HOUR(BG109),30,0),TIME(HOUR(BG109)+1,0,0))))</f>
        <v/>
      </c>
      <c r="AH109" s="385"/>
      <c r="AI109" s="385"/>
      <c r="AJ109" s="386"/>
      <c r="AK109" s="372" t="str">
        <f t="shared" ref="AK109" si="282">IF(AND(BH109="",BJ109="",BL109="",BN109="",BO109=""),"",MAX(BH109+BJ109+BO109,BH109+BL109+BO109,BH109+BN109+BO109))</f>
        <v/>
      </c>
      <c r="AL109" s="372"/>
      <c r="AM109" s="372"/>
      <c r="AN109" s="372"/>
      <c r="AO109" s="373"/>
      <c r="AP109" s="128"/>
      <c r="AQ109" s="129"/>
      <c r="AR109" s="128"/>
      <c r="AS109" s="5"/>
      <c r="AT109" s="390" t="e">
        <f>DATE(請求書!$K$29,請求書!$Q$29,'実績記録 （２枚用）'!C109)</f>
        <v>#NUM!</v>
      </c>
      <c r="AU109" s="391">
        <f>TIME(G109,J109,0)</f>
        <v>0</v>
      </c>
      <c r="AV109" s="391">
        <f>TIME(L109,O109,0)</f>
        <v>0</v>
      </c>
      <c r="AW109" s="421">
        <f>AV109-AU109</f>
        <v>0</v>
      </c>
      <c r="AX109" s="546" t="str">
        <f>IF($Q109=TIME(2,0,0),コード表!$B$3,IF($Q109=TIME(2,30,0),コード表!$B$4,IF($Q109=TIME(3,0,0),コード表!$B$5,IF($Q109=TIME(3,30,0),コード表!$B$6,IF($Q109=TIME(4,0,0),コード表!$B$7,IF($Q109=TIME(4,30,0),コード表!$B$8,IF($Q109=TIME(5,0,0),コード表!$B$9,IF($Q109=TIME(5,30,0),コード表!$B$10,IF($Q109=TIME(6,0,0),コード表!$B$11,IF($Q109=TIME(6,30,0),コード表!$B$12,IF($Q109=TIME(7,0,0),コード表!$B$13,IF($Q109=TIME(7,30,0),コード表!$B$14,IF($Q109=TIME(8,0,0),コード表!$B$15,IF($Q109=TIME(8,30,0),コード表!$B$16,IF($Q109=TIME(9,0,0),コード表!$B$17,IF($Q109=TIME(9,30,0),コード表!$B$18,IF($Q109=TIME(10,0,0),コード表!$B$19,IF($Q109=TIME(10,30,0),コード表!$B$20,IF($Q109=TIME(11,0,0),コード表!$B$21,IF($Q109=TIME(11,30,0),コード表!$B$22,IF($Q109=TIME(12,0,0),コード表!$B$23,IF($Q109=TIME(12,30,0),コード表!$B$24,IF($Q109=TIME(13,0,0),コード表!$B$25,IF($Q109=TIME(13,30,0),コード表!$B$26,IF($Q109=TIME(14,0,0),コード表!$B$27,IF($Q109=TIME(14,30,0),コード表!$B$28,IF($Q109=TIME(15,0,0),コード表!$B$29,IF($Q109=TIME(15,30,0),コード表!$B$30,IF($Q109=TIME(16,0,0),コード表!$B$31,IF($Q109=TIME(16,30,0),コード表!$B$32,IF($Q109=TIME(17,0,0),コード表!$B$33,IF($Q109=TIME(17,30,0),コード表!$B$34,IF($Q109=TIME(18,0,0),コード表!$B$35,"")))))))))))))))))))))))))))))))))</f>
        <v/>
      </c>
      <c r="AY109" s="546" t="str">
        <f>IF(S109="","",IF($Q109=TIME(2,0,0),コード表!$B$36,IF($Q109=TIME(2,30,0),コード表!$B$37,IF($Q109=TIME(3,0,0),コード表!$B$38,IF($Q109=TIME(3,30,0),コード表!$B$39,IF($Q109=TIME(4,0,0),コード表!$B$40,IF($Q109=TIME(4,30,0),コード表!$B$41,IF($Q109=TIME(5,0,0),コード表!$B$42,IF($Q109=TIME(5,30,0),コード表!$B$43,IF($Q109=TIME(6,0,0),コード表!$B$44,IF($Q109=TIME(6,30,0),コード表!$B$45,IF($Q109=TIME(7,0,0),コード表!$B$46,IF($Q109=TIME(7,30,0),コード表!$B$47,IF($Q109=TIME(8,0,0),コード表!$B$48,IF($Q109=TIME(8,30,0),コード表!$B$49,IF($Q109=TIME(9,0,0),コード表!$B$50,IF($Q109=TIME(9,30,0),コード表!$B$51,IF($Q109=TIME(10,0,0),コード表!$B$52,IF($Q109=TIME(10,30,0),コード表!$B$53,IF($Q109=TIME(11,0,0),コード表!$B$54,IF($Q109=TIME(11,30,0),コード表!$B$55,IF($Q109=TIME(12,0,0),コード表!$B$56,IF($Q109=TIME(12,30,0),コード表!$B$57,IF($Q109=TIME(13,0,0),コード表!$B$58,IF($Q109=TIME(13,30,0),コード表!$B$59,IF($Q109=TIME(14,0,0),コード表!$B$60,IF($Q109=TIME(14,30,0),コード表!$B$61,IF($Q109=TIME(15,0,0),コード表!$B$62,IF($Q109=TIME(15,30,0),コード表!$B$63,IF($Q109=TIME(16,0,0),コード表!$B$64,IF($Q109=TIME(16,30,0),コード表!$B$65,IF($Q109=TIME(17,0,0),コード表!$B$66,IF($Q109=TIME(17,30,0),コード表!$B$67,IF($Q109=TIME(18,0,0),コード表!$B$68))))))))))))))))))))))))))))))))))</f>
        <v/>
      </c>
      <c r="AZ109" s="546" t="str">
        <f>IF(U109="","",IF($Q109=TIME(2,0,0),コード表!$B$69,IF($Q109=TIME(2,30,0),コード表!$B$70,IF($Q109=TIME(3,0,0),コード表!$B$71,IF($Q109=TIME(3,30,0),コード表!$B$72,IF($Q109=TIME(4,0,0),コード表!$B$73,IF($Q109=TIME(4,30,0),コード表!$B$74,IF($Q109=TIME(5,0,0),コード表!$B$75,IF($Q109=TIME(5,30,0),コード表!$B$76,IF($Q109=TIME(6,0,0),コード表!$B$77,IF($Q109=TIME(6,30,0),コード表!$B$78,IF($Q109=TIME(7,0,0),コード表!$B$79,IF($Q109=TIME(7,30,0),コード表!$B$80,IF($Q109=TIME(8,0,0),コード表!$B$81,IF($Q109=TIME(8,30,0),コード表!$B$82,IF($Q109=TIME(9,0,0),コード表!$B$83,IF($Q109=TIME(9,30,0),コード表!$B$84,IF($Q109=TIME(10,0,0),コード表!$B$85,IF($Q109=TIME(10,30,0),コード表!$B$86,IF($Q109=TIME(11,0,0),コード表!$B$87,IF($Q109=TIME(11,30,0),コード表!$B$88,IF($Q109=TIME(12,0,0),コード表!$B$89,IF($Q109=TIME(12,30,0),コード表!$B$90,IF($Q109=TIME(13,0,0),コード表!$B$91,IF($Q109=TIME(13,30,0),コード表!$B$92,IF($Q109=TIME(14,0,0),コード表!$B$93,IF($Q109=TIME(14,30,0),コード表!$B$94,IF($Q109=TIME(15,0,0),コード表!$B$95,IF($Q109=TIME(15,30,0),コード表!$B$96,IF($Q109=TIME(16,0,0),コード表!$B$97,IF($Q109=TIME(16,30,0),コード表!$B$98,IF($Q109=TIME(17,0,0),コード表!$B$99,IF($Q109=TIME(17,30,0),コード表!$B$100,IF($Q109=TIME(18,0,0),コード表!$B$101))))))))))))))))))))))))))))))))))</f>
        <v/>
      </c>
      <c r="BA109" s="547" t="str">
        <f>IF(W109="","",IF($Q109=TIME(2,0,0),コード表!$B$102,IF($Q109=TIME(2,30,0),コード表!$B$103,IF($Q109=TIME(3,0,0),コード表!$B$104,IF($Q109=TIME(3,30,0),コード表!$B$105,IF($Q109=TIME(4,0,0),コード表!$B$106,IF($Q109=TIME(4,30,0),コード表!$B$107,IF($Q109=TIME(5,0,0),コード表!$B$108,IF($Q109=TIME(5,30,0),コード表!$B$109,IF($Q109=TIME(6,0,0),コード表!$B$110,IF($Q109=TIME(6,30,0),コード表!$B$111,IF($Q109=TIME(7,0,0),コード表!$B$112,IF($Q109=TIME(7,30,0),コード表!$B$113,IF($Q109=TIME(8,0,0),コード表!$B$114,IF($Q109=TIME(8,30,0),コード表!$B$115,IF($Q109=TIME(9,0,0),コード表!$B$116,IF($Q109=TIME(9,30,0),コード表!$B$117,IF($Q109=TIME(10,0,0),コード表!$B$118,IF($Q109=TIME(10,30,0),コード表!$B$119,IF($Q109=TIME(11,0,0),コード表!$B$120,IF($Q109=TIME(11,30,0),コード表!$B$121,IF($Q109=TIME(12,0,0),コード表!$B$122,IF($Q109=TIME(12,30,0),コード表!$B$123,IF($Q109=TIME(13,0,0),コード表!$B$124,IF($Q109=TIME(13,30,0),コード表!$B$125,IF($Q109=TIME(14,0,0),コード表!$B$126,IF($Q109=TIME(14,30,0),コード表!$B$127,IF($Q109=TIME(15,0,0),コード表!$B$128,IF($Q109=TIME(15,30,0),コード表!$B$129,IF($Q109=TIME(16,0,0),コード表!$B$130,IF($Q109=TIME(16,30,0),コード表!$B$131,IF($Q109=TIME(17,0,0),コード表!$B$132,IF($Q109=TIME(17,30,0),コード表!$B$133,IF($Q109=TIME(18,0,0),コード表!$B$134))))))))))))))))))))))))))))))))))</f>
        <v/>
      </c>
      <c r="BB109" s="408" t="str">
        <f>IF(Y109="","",Y109*コード表!$B$135)</f>
        <v/>
      </c>
      <c r="BC109" s="5"/>
      <c r="BD109" s="5">
        <v>2</v>
      </c>
      <c r="BE109" s="5"/>
      <c r="BF109" s="410">
        <f>DATE(請求書!$K$29,請求書!$Q$29,'実績記録 （２枚用）'!AE109)</f>
        <v>45841</v>
      </c>
      <c r="BG109" s="411">
        <f t="shared" ref="BG109" si="283">SUMIF($AT$105:$AT$166,BF109,$AW$105:$AW$166)</f>
        <v>0</v>
      </c>
      <c r="BH109" s="419" t="str">
        <f>IF($AG109=TIME(2,0,0),コード表!$B$3,IF($AG109=TIME(2,30,0),コード表!$B$4,IF($AG109=TIME(3,0,0),コード表!$B$5,IF($AG109=TIME(3,30,0),コード表!$B$6,IF($AG109=TIME(4,0,0),コード表!$B$7,IF($AG109=TIME(4,30,0),コード表!$B$8,IF($AG109=TIME(5,0,0),コード表!$B$9,IF($AG109=TIME(5,30,0),コード表!$B$10,IF($AG109=TIME(6,0,0),コード表!$B$11,IF($AG109=TIME(6,30,0),コード表!$B$12,IF($AG109=TIME(7,0,0),コード表!$B$13,IF($AG109=TIME(7,30,0),コード表!$B$14,IF($AG109=TIME(8,0,0),コード表!$B$15,IF($AG109=TIME(8,30,0),コード表!$B$16,IF($AG109=TIME(9,0,0),コード表!$B$17,IF($AG109=TIME(9,30,0),コード表!$B$18,IF($AG109=TIME(10,0,0),コード表!$B$19,IF($AG109=TIME(10,30,0),コード表!$B$20,IF($AG109=TIME(11,0,0),コード表!$B$21,IF($AG109=TIME(11,30,0),コード表!$B$22,IF($AG109=TIME(12,0,0),コード表!$B$23,IF($AG109=TIME(12,30,0),コード表!$B$24,IF($AG109=TIME(13,0,0),コード表!$B$25,IF($AG109=TIME(13,30,0),コード表!$B$26,IF($AG109=TIME(14,0,0),コード表!$B$27,IF($AG109=TIME(14,30,0),コード表!$B$28,IF($AG109=TIME(15,0,0),コード表!$B$29,IF($AG109=TIME(15,30,0),コード表!$B$30,IF($AG109=TIME(16,0,0),コード表!$B$31,IF($AG109=TIME(16,30,0),コード表!$B$32,IF($AG109=TIME(17,0,0),コード表!$B$33,IF($AG109=TIME(17,30,0),コード表!$B$34,IF($AG109=TIME(18,0,0),コード表!$B$35,"")))))))))))))))))))))))))))))))))</f>
        <v/>
      </c>
      <c r="BI109" s="420" t="str">
        <f t="shared" ref="BI109" si="284">IF(SUMIFS($AY$105:$AY$166,$AT$105:$AT$166,BF109)&gt;0,"〇","")</f>
        <v/>
      </c>
      <c r="BJ109" s="420" t="str">
        <f>IF(BI109="","",IF($AG109=TIME(2,0,0),コード表!$B$36,IF($AG109=TIME(2,30,0),コード表!$B$37,IF($AG109=TIME(3,0,0),コード表!$B$38,IF($AG109=TIME(3,30,0),コード表!$B$39,IF($AG109=TIME(4,0,0),コード表!$B$40,IF($AG109=TIME(4,30,0),コード表!$B$41,IF($AG109=TIME(5,0,0),コード表!$B$42,IF($AG109=TIME(5,30,0),コード表!$B$43,IF($AG109=TIME(6,0,0),コード表!$B$44,IF($AG109=TIME(6,30,0),コード表!$B$45,IF($AG109=TIME(7,0,0),コード表!$B$46,IF($AG109=TIME(7,30,0),コード表!$B$47,IF($AG109=TIME(8,0,0),コード表!$B$48,IF($AG109=TIME(8,30,0),コード表!$B$49,IF($AG109=TIME(9,0,0),コード表!$B$50,IF($AG109=TIME(9,30,0),コード表!$B$51,IF($AG109=TIME(10,0,0),コード表!$B$52,IF($AG109=TIME(10,30,0),コード表!$B$53,IF($AG109=TIME(11,0,0),コード表!$B$54,IF($AG109=TIME(11,30,0),コード表!$B$55,IF($AG109=TIME(12,0,0),コード表!$B$56,IF($AG109=TIME(12,30,0),コード表!$B$57,IF($AG109=TIME(13,0,0),コード表!$B$58,IF($AG109=TIME(13,30,0),コード表!$B$59,IF($AG109=TIME(14,0,0),コード表!$B$60,IF($AG109=TIME(14,30,0),コード表!$B$61,IF($AG109=TIME(15,0,0),コード表!$B$62,IF($AG109=TIME(15,30,0),コード表!$B$63,IF($AG109=TIME(16,0,0),コード表!$B$64,IF($AG109=TIME(16,30,0),コード表!$B$65,IF($AG109=TIME(17,0,0),コード表!$B$66,IF($AG109=TIME(17,30,0),コード表!$B$67,IF($AG109=TIME(18,0,0),コード表!$B$68))))))))))))))))))))))))))))))))))</f>
        <v/>
      </c>
      <c r="BK109" s="420" t="str">
        <f t="shared" ref="BK109" si="285">IF(SUMIFS($AZ$105:$AZ$166,$AT$105:$AT$166,BF109)&gt;0,"〇","")</f>
        <v/>
      </c>
      <c r="BL109" s="420" t="str">
        <f>IF(BK109="","",IF($AG109=TIME(2,0,0),コード表!$B$69,IF($AG109=TIME(2,30,0),コード表!$B$70,IF($AG109=TIME(3,0,0),コード表!$B$71,IF($AG109=TIME(3,30,0),コード表!$B$72,IF($AG109=TIME(4,0,0),コード表!$B$73,IF($AG109=TIME(4,30,0),コード表!$B$74,IF($AG109=TIME(5,0,0),コード表!$B$75,IF($AG109=TIME(5,30,0),コード表!$B$76,IF($AG109=TIME(6,0,0),コード表!$B$77,IF($AG109=TIME(6,30,0),コード表!$B$78,IF($AG109=TIME(7,0,0),コード表!$B$79,IF($AG109=TIME(7,30,0),コード表!$B$80,IF($AG109=TIME(8,0,0),コード表!$B$81,IF($AG109=TIME(8,30,0),コード表!$B$82,IF($AG109=TIME(9,0,0),コード表!$B$83,IF($AG109=TIME(9,30,0),コード表!$B$84,IF($AG109=TIME(10,0,0),コード表!$B$85,IF($AG109=TIME(10,30,0),コード表!$B$86,IF($AG109=TIME(11,0,0),コード表!$B$87,IF($AG109=TIME(11,30,0),コード表!$B$88,IF($AG109=TIME(12,0,0),コード表!$B$89,IF($AG109=TIME(12,30,0),コード表!$B$90,IF($AG109=TIME(13,0,0),コード表!$B$91,IF($AG109=TIME(13,30,0),コード表!$B$92,IF($AG109=TIME(14,0,0),コード表!$B$93,IF($AG109=TIME(14,30,0),コード表!$B$94,IF($AG109=TIME(15,0,0),コード表!$B$95,IF($AG109=TIME(15,30,0),コード表!$B$96,IF($AG109=TIME(16,0,0),コード表!$B$97,IF($AG109=TIME(16,30,0),コード表!$B$98,IF($AG109=TIME(17,0,0),コード表!$B$99,IF($AG109=TIME(17,30,0),コード表!$B$100,IF($AG109=TIME(18,0,0),コード表!$B$101))))))))))))))))))))))))))))))))))</f>
        <v/>
      </c>
      <c r="BM109" s="407" t="str">
        <f t="shared" ref="BM109" si="286">IF(SUMIFS($BA$105:$BA$166,$AT$105:$AT$166,BF109)&gt;0,"〇","")</f>
        <v/>
      </c>
      <c r="BN109" s="407" t="str">
        <f>IF(BM109="","",IF($AG109=TIME(2,0,0),コード表!$B$102,IF($AG109=TIME(2,30,0),コード表!$B$103,IF($AG109=TIME(3,0,0),コード表!$B$104,IF($AG109=TIME(3,30,0),コード表!$B$105,IF($AG109=TIME(4,0,0),コード表!$B$106,IF($AG109=TIME(4,30,0),コード表!$B$107,IF($AG109=TIME(5,0,0),コード表!$B$108,IF($AG109=TIME(5,30,0),コード表!$B$109,IF($AG109=TIME(6,0,0),コード表!$B$110,IF($AG109=TIME(6,30,0),コード表!$B$111,IF($AG109=TIME(7,0,0),コード表!$B$112,IF($AG109=TIME(7,30,0),コード表!$B$113,IF($AG109=TIME(8,0,0),コード表!$B$114,IF($AG109=TIME(8,30,0),コード表!$B$115,IF($AG109=TIME(9,0,0),コード表!$B$116,IF($AG109=TIME(9,30,0),コード表!$B$117,IF($AG109=TIME(10,0,0),コード表!$B$118,IF($AG109=TIME(10,30,0),コード表!$B$119,IF($AG109=TIME(11,0,0),コード表!$B$120,IF($AG109=TIME(11,30,0),コード表!$B$121,IF($AG109=TIME(12,0,0),コード表!$B$122,IF($AG109=TIME(12,30,0),コード表!$B$123,IF($AG109=TIME(13,0,0),コード表!$B$124,IF($AG109=TIME(13,30,0),コード表!$B$125,IF($AG109=TIME(14,0,0),コード表!$B$126,IF($AG109=TIME(14,30,0),コード表!$B$127,IF($AG109=TIME(15,0,0),コード表!$B$128,IF($AG109=TIME(15,30,0),コード表!$B$129,IF($AG109=TIME(16,0,0),コード表!$B$130,IF($AG109=TIME(16,30,0),コード表!$B$131,IF($AG109=TIME(17,0,0),コード表!$B$132,IF($AG109=TIME(17,30,0),コード表!$B$133,IF($AG109=TIME(18,0,0),コード表!$B$134))))))))))))))))))))))))))))))))))</f>
        <v/>
      </c>
      <c r="BO109" s="408" t="str">
        <f t="shared" ref="BO109" si="287">IF(SUMIF($AT$105:$AT$166,BF109,$BB$105:$BB$166)=0,"",SUMIF($AT$105:$AT$166,BF109,$BB$105:$BB$166))</f>
        <v/>
      </c>
      <c r="BP109" s="409" t="str">
        <f t="shared" ref="BP109" si="288">IF(AND(BH109="",BJ109="",BL109="",BN109="",BO109=""),"",MAX(BH109+BJ109,BH109+BL109,BH109+BN109))</f>
        <v/>
      </c>
      <c r="BQ109" s="406" t="str">
        <f t="shared" ref="BQ109" si="289">IF(AND(BH109="",BJ109="",BL109="",BN109=""),"",IF(AND(BJ109="",BL109="",BN109=""),"加算無",IF(MAX(BH109+BJ109+BO109,BH109+BL109+BO109,BH109+BN109+BO109)=BH109+BJ109+BO109,"重度",IF(MAX(BH109+BJ109+BO109,BH109+BL109+BO109,BH109+BN109+BO109)=BH109+BL109+BO109,"外",IF(MAX(BH109+BJ109+BO109,BH109+BL109+BO109,BH109+BN109+BO109)=BH109+BN109+BO109,"内")))))</f>
        <v/>
      </c>
    </row>
    <row r="110" spans="1:69" ht="17.850000000000001" customHeight="1" thickTop="1" thickBot="1">
      <c r="A110" s="12"/>
      <c r="B110" s="16"/>
      <c r="C110" s="288"/>
      <c r="D110" s="289"/>
      <c r="E110" s="292"/>
      <c r="F110" s="293"/>
      <c r="G110" s="296"/>
      <c r="H110" s="297"/>
      <c r="I110" s="299"/>
      <c r="J110" s="301"/>
      <c r="K110" s="297"/>
      <c r="L110" s="301"/>
      <c r="M110" s="297"/>
      <c r="N110" s="299"/>
      <c r="O110" s="417"/>
      <c r="P110" s="418"/>
      <c r="Q110" s="394"/>
      <c r="R110" s="395"/>
      <c r="S110" s="378"/>
      <c r="T110" s="379"/>
      <c r="U110" s="382"/>
      <c r="V110" s="383"/>
      <c r="W110" s="382"/>
      <c r="X110" s="383"/>
      <c r="Y110" s="382"/>
      <c r="Z110" s="398"/>
      <c r="AA110" s="402"/>
      <c r="AB110" s="403"/>
      <c r="AC110" s="404"/>
      <c r="AD110" s="130"/>
      <c r="AE110" s="430"/>
      <c r="AF110" s="432"/>
      <c r="AG110" s="387"/>
      <c r="AH110" s="388"/>
      <c r="AI110" s="388"/>
      <c r="AJ110" s="389"/>
      <c r="AK110" s="374"/>
      <c r="AL110" s="374"/>
      <c r="AM110" s="374"/>
      <c r="AN110" s="374"/>
      <c r="AO110" s="375"/>
      <c r="AP110" s="128"/>
      <c r="AQ110" s="129"/>
      <c r="AR110" s="128"/>
      <c r="AS110" s="5"/>
      <c r="AT110" s="390"/>
      <c r="AU110" s="391"/>
      <c r="AV110" s="391"/>
      <c r="AW110" s="421"/>
      <c r="AX110" s="546"/>
      <c r="AY110" s="546"/>
      <c r="AZ110" s="546"/>
      <c r="BA110" s="547"/>
      <c r="BB110" s="408"/>
      <c r="BC110" s="5"/>
      <c r="BD110" s="5"/>
      <c r="BE110" s="5"/>
      <c r="BF110" s="410"/>
      <c r="BG110" s="411"/>
      <c r="BH110" s="419"/>
      <c r="BI110" s="420"/>
      <c r="BJ110" s="420"/>
      <c r="BK110" s="420"/>
      <c r="BL110" s="420"/>
      <c r="BM110" s="407"/>
      <c r="BN110" s="407"/>
      <c r="BO110" s="408"/>
      <c r="BP110" s="409"/>
      <c r="BQ110" s="406"/>
    </row>
    <row r="111" spans="1:69" ht="17.850000000000001" customHeight="1" thickTop="1" thickBot="1">
      <c r="A111" s="12"/>
      <c r="B111" s="16"/>
      <c r="C111" s="288"/>
      <c r="D111" s="289"/>
      <c r="E111" s="290" t="str">
        <f>IF(C111="","",TEXT(AT111,"aaa"))</f>
        <v/>
      </c>
      <c r="F111" s="291"/>
      <c r="G111" s="294"/>
      <c r="H111" s="295"/>
      <c r="I111" s="412" t="s">
        <v>122</v>
      </c>
      <c r="J111" s="413"/>
      <c r="K111" s="414"/>
      <c r="L111" s="413"/>
      <c r="M111" s="414"/>
      <c r="N111" s="412" t="s">
        <v>122</v>
      </c>
      <c r="O111" s="415"/>
      <c r="P111" s="416"/>
      <c r="Q111" s="438" t="str">
        <f t="shared" ref="Q111" si="290">IF(G111="","",IF(AW111&lt;TIME(2,0,0),TIME(2,0,0),IF(MINUTE(AW111)&lt;30,TIME(HOUR(AW111),30,0),TIME(HOUR(AW111)+1,0,0))))</f>
        <v/>
      </c>
      <c r="R111" s="439"/>
      <c r="S111" s="376"/>
      <c r="T111" s="377"/>
      <c r="U111" s="380"/>
      <c r="V111" s="381"/>
      <c r="W111" s="380"/>
      <c r="X111" s="381"/>
      <c r="Y111" s="396"/>
      <c r="Z111" s="397"/>
      <c r="AA111" s="399"/>
      <c r="AB111" s="400"/>
      <c r="AC111" s="401"/>
      <c r="AD111" s="127"/>
      <c r="AE111" s="429">
        <v>4</v>
      </c>
      <c r="AF111" s="431" t="str">
        <f t="shared" ref="AF111" ca="1" si="291">IF(OR($AE$10="",AE111=""),"",TEXT(DATE(YEAR(TODAY()),$AE$10,AE111),"aaa"))</f>
        <v>金</v>
      </c>
      <c r="AG111" s="384" t="str">
        <f t="shared" ref="AG111" si="292">IF(BG111=0,"",IF(BG111&lt;TIME(2,0,0),TIME(2,0,0),IF(MINUTE(BG111)&lt;30,TIME(HOUR(BG111),30,0),TIME(HOUR(BG111)+1,0,0))))</f>
        <v/>
      </c>
      <c r="AH111" s="385"/>
      <c r="AI111" s="385"/>
      <c r="AJ111" s="386"/>
      <c r="AK111" s="372" t="str">
        <f t="shared" ref="AK111" si="293">IF(AND(BH111="",BJ111="",BL111="",BN111="",BO111=""),"",MAX(BH111+BJ111+BO111,BH111+BL111+BO111,BH111+BN111+BO111))</f>
        <v/>
      </c>
      <c r="AL111" s="372"/>
      <c r="AM111" s="372"/>
      <c r="AN111" s="372"/>
      <c r="AO111" s="373"/>
      <c r="AP111" s="128"/>
      <c r="AQ111" s="129"/>
      <c r="AR111" s="128"/>
      <c r="AS111" s="5"/>
      <c r="AT111" s="390" t="e">
        <f>DATE(請求書!$K$29,請求書!$Q$29,'実績記録 （２枚用）'!C111)</f>
        <v>#NUM!</v>
      </c>
      <c r="AU111" s="391">
        <f>TIME(G111,J111,0)</f>
        <v>0</v>
      </c>
      <c r="AV111" s="391">
        <f>TIME(L111,O111,0)</f>
        <v>0</v>
      </c>
      <c r="AW111" s="421">
        <f t="shared" ref="AW111" si="294">AV111-AU111</f>
        <v>0</v>
      </c>
      <c r="AX111" s="546" t="str">
        <f>IF($Q111=TIME(2,0,0),コード表!$B$3,IF($Q111=TIME(2,30,0),コード表!$B$4,IF($Q111=TIME(3,0,0),コード表!$B$5,IF($Q111=TIME(3,30,0),コード表!$B$6,IF($Q111=TIME(4,0,0),コード表!$B$7,IF($Q111=TIME(4,30,0),コード表!$B$8,IF($Q111=TIME(5,0,0),コード表!$B$9,IF($Q111=TIME(5,30,0),コード表!$B$10,IF($Q111=TIME(6,0,0),コード表!$B$11,IF($Q111=TIME(6,30,0),コード表!$B$12,IF($Q111=TIME(7,0,0),コード表!$B$13,IF($Q111=TIME(7,30,0),コード表!$B$14,IF($Q111=TIME(8,0,0),コード表!$B$15,IF($Q111=TIME(8,30,0),コード表!$B$16,IF($Q111=TIME(9,0,0),コード表!$B$17,IF($Q111=TIME(9,30,0),コード表!$B$18,IF($Q111=TIME(10,0,0),コード表!$B$19,IF($Q111=TIME(10,30,0),コード表!$B$20,IF($Q111=TIME(11,0,0),コード表!$B$21,IF($Q111=TIME(11,30,0),コード表!$B$22,IF($Q111=TIME(12,0,0),コード表!$B$23,IF($Q111=TIME(12,30,0),コード表!$B$24,IF($Q111=TIME(13,0,0),コード表!$B$25,IF($Q111=TIME(13,30,0),コード表!$B$26,IF($Q111=TIME(14,0,0),コード表!$B$27,IF($Q111=TIME(14,30,0),コード表!$B$28,IF($Q111=TIME(15,0,0),コード表!$B$29,IF($Q111=TIME(15,30,0),コード表!$B$30,IF($Q111=TIME(16,0,0),コード表!$B$31,IF($Q111=TIME(16,30,0),コード表!$B$32,IF($Q111=TIME(17,0,0),コード表!$B$33,IF($Q111=TIME(17,30,0),コード表!$B$34,IF($Q111=TIME(18,0,0),コード表!$B$35,"")))))))))))))))))))))))))))))))))</f>
        <v/>
      </c>
      <c r="AY111" s="546" t="str">
        <f>IF(S111="","",IF($Q111=TIME(2,0,0),コード表!$B$36,IF($Q111=TIME(2,30,0),コード表!$B$37,IF($Q111=TIME(3,0,0),コード表!$B$38,IF($Q111=TIME(3,30,0),コード表!$B$39,IF($Q111=TIME(4,0,0),コード表!$B$40,IF($Q111=TIME(4,30,0),コード表!$B$41,IF($Q111=TIME(5,0,0),コード表!$B$42,IF($Q111=TIME(5,30,0),コード表!$B$43,IF($Q111=TIME(6,0,0),コード表!$B$44,IF($Q111=TIME(6,30,0),コード表!$B$45,IF($Q111=TIME(7,0,0),コード表!$B$46,IF($Q111=TIME(7,30,0),コード表!$B$47,IF($Q111=TIME(8,0,0),コード表!$B$48,IF($Q111=TIME(8,30,0),コード表!$B$49,IF($Q111=TIME(9,0,0),コード表!$B$50,IF($Q111=TIME(9,30,0),コード表!$B$51,IF($Q111=TIME(10,0,0),コード表!$B$52,IF($Q111=TIME(10,30,0),コード表!$B$53,IF($Q111=TIME(11,0,0),コード表!$B$54,IF($Q111=TIME(11,30,0),コード表!$B$55,IF($Q111=TIME(12,0,0),コード表!$B$56,IF($Q111=TIME(12,30,0),コード表!$B$57,IF($Q111=TIME(13,0,0),コード表!$B$58,IF($Q111=TIME(13,30,0),コード表!$B$59,IF($Q111=TIME(14,0,0),コード表!$B$60,IF($Q111=TIME(14,30,0),コード表!$B$61,IF($Q111=TIME(15,0,0),コード表!$B$62,IF($Q111=TIME(15,30,0),コード表!$B$63,IF($Q111=TIME(16,0,0),コード表!$B$64,IF($Q111=TIME(16,30,0),コード表!$B$65,IF($Q111=TIME(17,0,0),コード表!$B$66,IF($Q111=TIME(17,30,0),コード表!$B$67,IF($Q111=TIME(18,0,0),コード表!$B$68))))))))))))))))))))))))))))))))))</f>
        <v/>
      </c>
      <c r="AZ111" s="546" t="str">
        <f>IF(U111="","",IF($Q111=TIME(2,0,0),コード表!$B$69,IF($Q111=TIME(2,30,0),コード表!$B$70,IF($Q111=TIME(3,0,0),コード表!$B$71,IF($Q111=TIME(3,30,0),コード表!$B$72,IF($Q111=TIME(4,0,0),コード表!$B$73,IF($Q111=TIME(4,30,0),コード表!$B$74,IF($Q111=TIME(5,0,0),コード表!$B$75,IF($Q111=TIME(5,30,0),コード表!$B$76,IF($Q111=TIME(6,0,0),コード表!$B$77,IF($Q111=TIME(6,30,0),コード表!$B$78,IF($Q111=TIME(7,0,0),コード表!$B$79,IF($Q111=TIME(7,30,0),コード表!$B$80,IF($Q111=TIME(8,0,0),コード表!$B$81,IF($Q111=TIME(8,30,0),コード表!$B$82,IF($Q111=TIME(9,0,0),コード表!$B$83,IF($Q111=TIME(9,30,0),コード表!$B$84,IF($Q111=TIME(10,0,0),コード表!$B$85,IF($Q111=TIME(10,30,0),コード表!$B$86,IF($Q111=TIME(11,0,0),コード表!$B$87,IF($Q111=TIME(11,30,0),コード表!$B$88,IF($Q111=TIME(12,0,0),コード表!$B$89,IF($Q111=TIME(12,30,0),コード表!$B$90,IF($Q111=TIME(13,0,0),コード表!$B$91,IF($Q111=TIME(13,30,0),コード表!$B$92,IF($Q111=TIME(14,0,0),コード表!$B$93,IF($Q111=TIME(14,30,0),コード表!$B$94,IF($Q111=TIME(15,0,0),コード表!$B$95,IF($Q111=TIME(15,30,0),コード表!$B$96,IF($Q111=TIME(16,0,0),コード表!$B$97,IF($Q111=TIME(16,30,0),コード表!$B$98,IF($Q111=TIME(17,0,0),コード表!$B$99,IF($Q111=TIME(17,30,0),コード表!$B$100,IF($Q111=TIME(18,0,0),コード表!$B$101))))))))))))))))))))))))))))))))))</f>
        <v/>
      </c>
      <c r="BA111" s="547" t="str">
        <f>IF(W111="","",IF($Q111=TIME(2,0,0),コード表!$B$102,IF($Q111=TIME(2,30,0),コード表!$B$103,IF($Q111=TIME(3,0,0),コード表!$B$104,IF($Q111=TIME(3,30,0),コード表!$B$105,IF($Q111=TIME(4,0,0),コード表!$B$106,IF($Q111=TIME(4,30,0),コード表!$B$107,IF($Q111=TIME(5,0,0),コード表!$B$108,IF($Q111=TIME(5,30,0),コード表!$B$109,IF($Q111=TIME(6,0,0),コード表!$B$110,IF($Q111=TIME(6,30,0),コード表!$B$111,IF($Q111=TIME(7,0,0),コード表!$B$112,IF($Q111=TIME(7,30,0),コード表!$B$113,IF($Q111=TIME(8,0,0),コード表!$B$114,IF($Q111=TIME(8,30,0),コード表!$B$115,IF($Q111=TIME(9,0,0),コード表!$B$116,IF($Q111=TIME(9,30,0),コード表!$B$117,IF($Q111=TIME(10,0,0),コード表!$B$118,IF($Q111=TIME(10,30,0),コード表!$B$119,IF($Q111=TIME(11,0,0),コード表!$B$120,IF($Q111=TIME(11,30,0),コード表!$B$121,IF($Q111=TIME(12,0,0),コード表!$B$122,IF($Q111=TIME(12,30,0),コード表!$B$123,IF($Q111=TIME(13,0,0),コード表!$B$124,IF($Q111=TIME(13,30,0),コード表!$B$125,IF($Q111=TIME(14,0,0),コード表!$B$126,IF($Q111=TIME(14,30,0),コード表!$B$127,IF($Q111=TIME(15,0,0),コード表!$B$128,IF($Q111=TIME(15,30,0),コード表!$B$129,IF($Q111=TIME(16,0,0),コード表!$B$130,IF($Q111=TIME(16,30,0),コード表!$B$131,IF($Q111=TIME(17,0,0),コード表!$B$132,IF($Q111=TIME(17,30,0),コード表!$B$133,IF($Q111=TIME(18,0,0),コード表!$B$134))))))))))))))))))))))))))))))))))</f>
        <v/>
      </c>
      <c r="BB111" s="408" t="str">
        <f>IF(Y111="","",Y111*コード表!$B$135)</f>
        <v/>
      </c>
      <c r="BC111" s="5"/>
      <c r="BD111" s="5"/>
      <c r="BE111" s="5"/>
      <c r="BF111" s="410">
        <f>DATE(請求書!$K$29,請求書!$Q$29,'実績記録 （２枚用）'!AE111)</f>
        <v>45842</v>
      </c>
      <c r="BG111" s="411">
        <f t="shared" ref="BG111" si="295">SUMIF($AT$105:$AT$166,BF111,$AW$105:$AW$166)</f>
        <v>0</v>
      </c>
      <c r="BH111" s="419" t="str">
        <f>IF($AG111=TIME(2,0,0),コード表!$B$3,IF($AG111=TIME(2,30,0),コード表!$B$4,IF($AG111=TIME(3,0,0),コード表!$B$5,IF($AG111=TIME(3,30,0),コード表!$B$6,IF($AG111=TIME(4,0,0),コード表!$B$7,IF($AG111=TIME(4,30,0),コード表!$B$8,IF($AG111=TIME(5,0,0),コード表!$B$9,IF($AG111=TIME(5,30,0),コード表!$B$10,IF($AG111=TIME(6,0,0),コード表!$B$11,IF($AG111=TIME(6,30,0),コード表!$B$12,IF($AG111=TIME(7,0,0),コード表!$B$13,IF($AG111=TIME(7,30,0),コード表!$B$14,IF($AG111=TIME(8,0,0),コード表!$B$15,IF($AG111=TIME(8,30,0),コード表!$B$16,IF($AG111=TIME(9,0,0),コード表!$B$17,IF($AG111=TIME(9,30,0),コード表!$B$18,IF($AG111=TIME(10,0,0),コード表!$B$19,IF($AG111=TIME(10,30,0),コード表!$B$20,IF($AG111=TIME(11,0,0),コード表!$B$21,IF($AG111=TIME(11,30,0),コード表!$B$22,IF($AG111=TIME(12,0,0),コード表!$B$23,IF($AG111=TIME(12,30,0),コード表!$B$24,IF($AG111=TIME(13,0,0),コード表!$B$25,IF($AG111=TIME(13,30,0),コード表!$B$26,IF($AG111=TIME(14,0,0),コード表!$B$27,IF($AG111=TIME(14,30,0),コード表!$B$28,IF($AG111=TIME(15,0,0),コード表!$B$29,IF($AG111=TIME(15,30,0),コード表!$B$30,IF($AG111=TIME(16,0,0),コード表!$B$31,IF($AG111=TIME(16,30,0),コード表!$B$32,IF($AG111=TIME(17,0,0),コード表!$B$33,IF($AG111=TIME(17,30,0),コード表!$B$34,IF($AG111=TIME(18,0,0),コード表!$B$35,"")))))))))))))))))))))))))))))))))</f>
        <v/>
      </c>
      <c r="BI111" s="420" t="str">
        <f t="shared" ref="BI111" si="296">IF(SUMIFS($AY$105:$AY$166,$AT$105:$AT$166,BF111)&gt;0,"〇","")</f>
        <v/>
      </c>
      <c r="BJ111" s="420" t="str">
        <f>IF(BI111="","",IF($AG111=TIME(2,0,0),コード表!$B$36,IF($AG111=TIME(2,30,0),コード表!$B$37,IF($AG111=TIME(3,0,0),コード表!$B$38,IF($AG111=TIME(3,30,0),コード表!$B$39,IF($AG111=TIME(4,0,0),コード表!$B$40,IF($AG111=TIME(4,30,0),コード表!$B$41,IF($AG111=TIME(5,0,0),コード表!$B$42,IF($AG111=TIME(5,30,0),コード表!$B$43,IF($AG111=TIME(6,0,0),コード表!$B$44,IF($AG111=TIME(6,30,0),コード表!$B$45,IF($AG111=TIME(7,0,0),コード表!$B$46,IF($AG111=TIME(7,30,0),コード表!$B$47,IF($AG111=TIME(8,0,0),コード表!$B$48,IF($AG111=TIME(8,30,0),コード表!$B$49,IF($AG111=TIME(9,0,0),コード表!$B$50,IF($AG111=TIME(9,30,0),コード表!$B$51,IF($AG111=TIME(10,0,0),コード表!$B$52,IF($AG111=TIME(10,30,0),コード表!$B$53,IF($AG111=TIME(11,0,0),コード表!$B$54,IF($AG111=TIME(11,30,0),コード表!$B$55,IF($AG111=TIME(12,0,0),コード表!$B$56,IF($AG111=TIME(12,30,0),コード表!$B$57,IF($AG111=TIME(13,0,0),コード表!$B$58,IF($AG111=TIME(13,30,0),コード表!$B$59,IF($AG111=TIME(14,0,0),コード表!$B$60,IF($AG111=TIME(14,30,0),コード表!$B$61,IF($AG111=TIME(15,0,0),コード表!$B$62,IF($AG111=TIME(15,30,0),コード表!$B$63,IF($AG111=TIME(16,0,0),コード表!$B$64,IF($AG111=TIME(16,30,0),コード表!$B$65,IF($AG111=TIME(17,0,0),コード表!$B$66,IF($AG111=TIME(17,30,0),コード表!$B$67,IF($AG111=TIME(18,0,0),コード表!$B$68))))))))))))))))))))))))))))))))))</f>
        <v/>
      </c>
      <c r="BK111" s="420" t="str">
        <f t="shared" ref="BK111" si="297">IF(SUMIFS($AZ$105:$AZ$166,$AT$105:$AT$166,BF111)&gt;0,"〇","")</f>
        <v/>
      </c>
      <c r="BL111" s="420" t="str">
        <f>IF(BK111="","",IF($AG111=TIME(2,0,0),コード表!$B$69,IF($AG111=TIME(2,30,0),コード表!$B$70,IF($AG111=TIME(3,0,0),コード表!$B$71,IF($AG111=TIME(3,30,0),コード表!$B$72,IF($AG111=TIME(4,0,0),コード表!$B$73,IF($AG111=TIME(4,30,0),コード表!$B$74,IF($AG111=TIME(5,0,0),コード表!$B$75,IF($AG111=TIME(5,30,0),コード表!$B$76,IF($AG111=TIME(6,0,0),コード表!$B$77,IF($AG111=TIME(6,30,0),コード表!$B$78,IF($AG111=TIME(7,0,0),コード表!$B$79,IF($AG111=TIME(7,30,0),コード表!$B$80,IF($AG111=TIME(8,0,0),コード表!$B$81,IF($AG111=TIME(8,30,0),コード表!$B$82,IF($AG111=TIME(9,0,0),コード表!$B$83,IF($AG111=TIME(9,30,0),コード表!$B$84,IF($AG111=TIME(10,0,0),コード表!$B$85,IF($AG111=TIME(10,30,0),コード表!$B$86,IF($AG111=TIME(11,0,0),コード表!$B$87,IF($AG111=TIME(11,30,0),コード表!$B$88,IF($AG111=TIME(12,0,0),コード表!$B$89,IF($AG111=TIME(12,30,0),コード表!$B$90,IF($AG111=TIME(13,0,0),コード表!$B$91,IF($AG111=TIME(13,30,0),コード表!$B$92,IF($AG111=TIME(14,0,0),コード表!$B$93,IF($AG111=TIME(14,30,0),コード表!$B$94,IF($AG111=TIME(15,0,0),コード表!$B$95,IF($AG111=TIME(15,30,0),コード表!$B$96,IF($AG111=TIME(16,0,0),コード表!$B$97,IF($AG111=TIME(16,30,0),コード表!$B$98,IF($AG111=TIME(17,0,0),コード表!$B$99,IF($AG111=TIME(17,30,0),コード表!$B$100,IF($AG111=TIME(18,0,0),コード表!$B$101))))))))))))))))))))))))))))))))))</f>
        <v/>
      </c>
      <c r="BM111" s="407" t="str">
        <f t="shared" ref="BM111" si="298">IF(SUMIFS($BA$105:$BA$166,$AT$105:$AT$166,BF111)&gt;0,"〇","")</f>
        <v/>
      </c>
      <c r="BN111" s="407" t="str">
        <f>IF(BM111="","",IF($AG111=TIME(2,0,0),コード表!$B$102,IF($AG111=TIME(2,30,0),コード表!$B$103,IF($AG111=TIME(3,0,0),コード表!$B$104,IF($AG111=TIME(3,30,0),コード表!$B$105,IF($AG111=TIME(4,0,0),コード表!$B$106,IF($AG111=TIME(4,30,0),コード表!$B$107,IF($AG111=TIME(5,0,0),コード表!$B$108,IF($AG111=TIME(5,30,0),コード表!$B$109,IF($AG111=TIME(6,0,0),コード表!$B$110,IF($AG111=TIME(6,30,0),コード表!$B$111,IF($AG111=TIME(7,0,0),コード表!$B$112,IF($AG111=TIME(7,30,0),コード表!$B$113,IF($AG111=TIME(8,0,0),コード表!$B$114,IF($AG111=TIME(8,30,0),コード表!$B$115,IF($AG111=TIME(9,0,0),コード表!$B$116,IF($AG111=TIME(9,30,0),コード表!$B$117,IF($AG111=TIME(10,0,0),コード表!$B$118,IF($AG111=TIME(10,30,0),コード表!$B$119,IF($AG111=TIME(11,0,0),コード表!$B$120,IF($AG111=TIME(11,30,0),コード表!$B$121,IF($AG111=TIME(12,0,0),コード表!$B$122,IF($AG111=TIME(12,30,0),コード表!$B$123,IF($AG111=TIME(13,0,0),コード表!$B$124,IF($AG111=TIME(13,30,0),コード表!$B$125,IF($AG111=TIME(14,0,0),コード表!$B$126,IF($AG111=TIME(14,30,0),コード表!$B$127,IF($AG111=TIME(15,0,0),コード表!$B$128,IF($AG111=TIME(15,30,0),コード表!$B$129,IF($AG111=TIME(16,0,0),コード表!$B$130,IF($AG111=TIME(16,30,0),コード表!$B$131,IF($AG111=TIME(17,0,0),コード表!$B$132,IF($AG111=TIME(17,30,0),コード表!$B$133,IF($AG111=TIME(18,0,0),コード表!$B$134))))))))))))))))))))))))))))))))))</f>
        <v/>
      </c>
      <c r="BO111" s="408" t="str">
        <f>IF(SUMIF($AT$105:$AT$166,BF111,$BB$105:$BB$166)=0,"",SUMIF($AT$105:$AT$166,BF111,$BB$105:$BB$166))</f>
        <v/>
      </c>
      <c r="BP111" s="409" t="str">
        <f t="shared" ref="BP111" si="299">IF(AND(BH111="",BJ111="",BL111="",BN111="",BO111=""),"",MAX(BH111+BJ111,BH111+BL111,BH111+BN111))</f>
        <v/>
      </c>
      <c r="BQ111" s="406" t="str">
        <f t="shared" ref="BQ111" si="300">IF(AND(BH111="",BJ111="",BL111="",BN111=""),"",IF(AND(BJ111="",BL111="",BN111=""),"加算無",IF(MAX(BH111+BJ111+BO111,BH111+BL111+BO111,BH111+BN111+BO111)=BH111+BJ111+BO111,"重度",IF(MAX(BH111+BJ111+BO111,BH111+BL111+BO111,BH111+BN111+BO111)=BH111+BL111+BO111,"外",IF(MAX(BH111+BJ111+BO111,BH111+BL111+BO111,BH111+BN111+BO111)=BH111+BN111+BO111,"内")))))</f>
        <v/>
      </c>
    </row>
    <row r="112" spans="1:69" ht="17.850000000000001" customHeight="1" thickTop="1" thickBot="1">
      <c r="A112" s="12"/>
      <c r="B112" s="16"/>
      <c r="C112" s="288"/>
      <c r="D112" s="289"/>
      <c r="E112" s="292"/>
      <c r="F112" s="293"/>
      <c r="G112" s="296"/>
      <c r="H112" s="297"/>
      <c r="I112" s="299"/>
      <c r="J112" s="301"/>
      <c r="K112" s="297"/>
      <c r="L112" s="301"/>
      <c r="M112" s="297"/>
      <c r="N112" s="299"/>
      <c r="O112" s="417"/>
      <c r="P112" s="418"/>
      <c r="Q112" s="394"/>
      <c r="R112" s="395"/>
      <c r="S112" s="378"/>
      <c r="T112" s="379"/>
      <c r="U112" s="382"/>
      <c r="V112" s="383"/>
      <c r="W112" s="382"/>
      <c r="X112" s="383"/>
      <c r="Y112" s="382"/>
      <c r="Z112" s="398"/>
      <c r="AA112" s="402"/>
      <c r="AB112" s="403"/>
      <c r="AC112" s="404"/>
      <c r="AD112" s="127"/>
      <c r="AE112" s="430"/>
      <c r="AF112" s="432"/>
      <c r="AG112" s="387"/>
      <c r="AH112" s="388"/>
      <c r="AI112" s="388"/>
      <c r="AJ112" s="389"/>
      <c r="AK112" s="374"/>
      <c r="AL112" s="374"/>
      <c r="AM112" s="374"/>
      <c r="AN112" s="374"/>
      <c r="AO112" s="375"/>
      <c r="AP112" s="128"/>
      <c r="AQ112" s="129"/>
      <c r="AR112" s="128"/>
      <c r="AS112" s="5"/>
      <c r="AT112" s="390"/>
      <c r="AU112" s="391"/>
      <c r="AV112" s="391"/>
      <c r="AW112" s="421"/>
      <c r="AX112" s="546"/>
      <c r="AY112" s="546"/>
      <c r="AZ112" s="546"/>
      <c r="BA112" s="547"/>
      <c r="BB112" s="408"/>
      <c r="BC112" s="5"/>
      <c r="BD112" s="5"/>
      <c r="BE112" s="5"/>
      <c r="BF112" s="410"/>
      <c r="BG112" s="411"/>
      <c r="BH112" s="419"/>
      <c r="BI112" s="420"/>
      <c r="BJ112" s="420"/>
      <c r="BK112" s="420"/>
      <c r="BL112" s="420"/>
      <c r="BM112" s="407"/>
      <c r="BN112" s="407"/>
      <c r="BO112" s="408"/>
      <c r="BP112" s="409"/>
      <c r="BQ112" s="406"/>
    </row>
    <row r="113" spans="1:69" ht="17.850000000000001" customHeight="1" thickTop="1" thickBot="1">
      <c r="A113" s="12"/>
      <c r="B113" s="16"/>
      <c r="C113" s="288"/>
      <c r="D113" s="289"/>
      <c r="E113" s="290" t="str">
        <f>IF(C113="","",TEXT(AT113,"aaa"))</f>
        <v/>
      </c>
      <c r="F113" s="291"/>
      <c r="G113" s="294"/>
      <c r="H113" s="295"/>
      <c r="I113" s="412" t="s">
        <v>122</v>
      </c>
      <c r="J113" s="413"/>
      <c r="K113" s="414"/>
      <c r="L113" s="413"/>
      <c r="M113" s="414"/>
      <c r="N113" s="412" t="s">
        <v>122</v>
      </c>
      <c r="O113" s="415"/>
      <c r="P113" s="416"/>
      <c r="Q113" s="438" t="str">
        <f t="shared" ref="Q113" si="301">IF(G113="","",IF(AW113&lt;TIME(2,0,0),TIME(2,0,0),IF(MINUTE(AW113)&lt;30,TIME(HOUR(AW113),30,0),TIME(HOUR(AW113)+1,0,0))))</f>
        <v/>
      </c>
      <c r="R113" s="439"/>
      <c r="S113" s="376"/>
      <c r="T113" s="377"/>
      <c r="U113" s="380"/>
      <c r="V113" s="381"/>
      <c r="W113" s="380"/>
      <c r="X113" s="381"/>
      <c r="Y113" s="396"/>
      <c r="Z113" s="397"/>
      <c r="AA113" s="399"/>
      <c r="AB113" s="400"/>
      <c r="AC113" s="401"/>
      <c r="AD113" s="127"/>
      <c r="AE113" s="429">
        <v>5</v>
      </c>
      <c r="AF113" s="431" t="str">
        <f t="shared" ref="AF113" ca="1" si="302">IF(OR($AE$10="",AE113=""),"",TEXT(DATE(YEAR(TODAY()),$AE$10,AE113),"aaa"))</f>
        <v>土</v>
      </c>
      <c r="AG113" s="384" t="str">
        <f t="shared" ref="AG113" si="303">IF(BG113=0,"",IF(BG113&lt;TIME(2,0,0),TIME(2,0,0),IF(MINUTE(BG113)&lt;30,TIME(HOUR(BG113),30,0),TIME(HOUR(BG113)+1,0,0))))</f>
        <v/>
      </c>
      <c r="AH113" s="385"/>
      <c r="AI113" s="385"/>
      <c r="AJ113" s="386"/>
      <c r="AK113" s="372" t="str">
        <f t="shared" ref="AK113" si="304">IF(AND(BH113="",BJ113="",BL113="",BN113="",BO113=""),"",MAX(BH113+BJ113+BO113,BH113+BL113+BO113,BH113+BN113+BO113))</f>
        <v/>
      </c>
      <c r="AL113" s="372"/>
      <c r="AM113" s="372"/>
      <c r="AN113" s="372"/>
      <c r="AO113" s="373"/>
      <c r="AP113" s="128"/>
      <c r="AQ113" s="129"/>
      <c r="AR113" s="128"/>
      <c r="AS113" s="5"/>
      <c r="AT113" s="390" t="e">
        <f>DATE(請求書!$K$29,請求書!$Q$29,'実績記録 （２枚用）'!C113)</f>
        <v>#NUM!</v>
      </c>
      <c r="AU113" s="391">
        <f>TIME(G113,J113,0)</f>
        <v>0</v>
      </c>
      <c r="AV113" s="391">
        <f>TIME(L113,O113,0)</f>
        <v>0</v>
      </c>
      <c r="AW113" s="421">
        <f t="shared" ref="AW113" si="305">AV113-AU113</f>
        <v>0</v>
      </c>
      <c r="AX113" s="546" t="str">
        <f>IF($Q113=TIME(2,0,0),コード表!$B$3,IF($Q113=TIME(2,30,0),コード表!$B$4,IF($Q113=TIME(3,0,0),コード表!$B$5,IF($Q113=TIME(3,30,0),コード表!$B$6,IF($Q113=TIME(4,0,0),コード表!$B$7,IF($Q113=TIME(4,30,0),コード表!$B$8,IF($Q113=TIME(5,0,0),コード表!$B$9,IF($Q113=TIME(5,30,0),コード表!$B$10,IF($Q113=TIME(6,0,0),コード表!$B$11,IF($Q113=TIME(6,30,0),コード表!$B$12,IF($Q113=TIME(7,0,0),コード表!$B$13,IF($Q113=TIME(7,30,0),コード表!$B$14,IF($Q113=TIME(8,0,0),コード表!$B$15,IF($Q113=TIME(8,30,0),コード表!$B$16,IF($Q113=TIME(9,0,0),コード表!$B$17,IF($Q113=TIME(9,30,0),コード表!$B$18,IF($Q113=TIME(10,0,0),コード表!$B$19,IF($Q113=TIME(10,30,0),コード表!$B$20,IF($Q113=TIME(11,0,0),コード表!$B$21,IF($Q113=TIME(11,30,0),コード表!$B$22,IF($Q113=TIME(12,0,0),コード表!$B$23,IF($Q113=TIME(12,30,0),コード表!$B$24,IF($Q113=TIME(13,0,0),コード表!$B$25,IF($Q113=TIME(13,30,0),コード表!$B$26,IF($Q113=TIME(14,0,0),コード表!$B$27,IF($Q113=TIME(14,30,0),コード表!$B$28,IF($Q113=TIME(15,0,0),コード表!$B$29,IF($Q113=TIME(15,30,0),コード表!$B$30,IF($Q113=TIME(16,0,0),コード表!$B$31,IF($Q113=TIME(16,30,0),コード表!$B$32,IF($Q113=TIME(17,0,0),コード表!$B$33,IF($Q113=TIME(17,30,0),コード表!$B$34,IF($Q113=TIME(18,0,0),コード表!$B$35,"")))))))))))))))))))))))))))))))))</f>
        <v/>
      </c>
      <c r="AY113" s="546" t="str">
        <f>IF(S113="","",IF($Q113=TIME(2,0,0),コード表!$B$36,IF($Q113=TIME(2,30,0),コード表!$B$37,IF($Q113=TIME(3,0,0),コード表!$B$38,IF($Q113=TIME(3,30,0),コード表!$B$39,IF($Q113=TIME(4,0,0),コード表!$B$40,IF($Q113=TIME(4,30,0),コード表!$B$41,IF($Q113=TIME(5,0,0),コード表!$B$42,IF($Q113=TIME(5,30,0),コード表!$B$43,IF($Q113=TIME(6,0,0),コード表!$B$44,IF($Q113=TIME(6,30,0),コード表!$B$45,IF($Q113=TIME(7,0,0),コード表!$B$46,IF($Q113=TIME(7,30,0),コード表!$B$47,IF($Q113=TIME(8,0,0),コード表!$B$48,IF($Q113=TIME(8,30,0),コード表!$B$49,IF($Q113=TIME(9,0,0),コード表!$B$50,IF($Q113=TIME(9,30,0),コード表!$B$51,IF($Q113=TIME(10,0,0),コード表!$B$52,IF($Q113=TIME(10,30,0),コード表!$B$53,IF($Q113=TIME(11,0,0),コード表!$B$54,IF($Q113=TIME(11,30,0),コード表!$B$55,IF($Q113=TIME(12,0,0),コード表!$B$56,IF($Q113=TIME(12,30,0),コード表!$B$57,IF($Q113=TIME(13,0,0),コード表!$B$58,IF($Q113=TIME(13,30,0),コード表!$B$59,IF($Q113=TIME(14,0,0),コード表!$B$60,IF($Q113=TIME(14,30,0),コード表!$B$61,IF($Q113=TIME(15,0,0),コード表!$B$62,IF($Q113=TIME(15,30,0),コード表!$B$63,IF($Q113=TIME(16,0,0),コード表!$B$64,IF($Q113=TIME(16,30,0),コード表!$B$65,IF($Q113=TIME(17,0,0),コード表!$B$66,IF($Q113=TIME(17,30,0),コード表!$B$67,IF($Q113=TIME(18,0,0),コード表!$B$68))))))))))))))))))))))))))))))))))</f>
        <v/>
      </c>
      <c r="AZ113" s="546" t="str">
        <f>IF(U113="","",IF($Q113=TIME(2,0,0),コード表!$B$69,IF($Q113=TIME(2,30,0),コード表!$B$70,IF($Q113=TIME(3,0,0),コード表!$B$71,IF($Q113=TIME(3,30,0),コード表!$B$72,IF($Q113=TIME(4,0,0),コード表!$B$73,IF($Q113=TIME(4,30,0),コード表!$B$74,IF($Q113=TIME(5,0,0),コード表!$B$75,IF($Q113=TIME(5,30,0),コード表!$B$76,IF($Q113=TIME(6,0,0),コード表!$B$77,IF($Q113=TIME(6,30,0),コード表!$B$78,IF($Q113=TIME(7,0,0),コード表!$B$79,IF($Q113=TIME(7,30,0),コード表!$B$80,IF($Q113=TIME(8,0,0),コード表!$B$81,IF($Q113=TIME(8,30,0),コード表!$B$82,IF($Q113=TIME(9,0,0),コード表!$B$83,IF($Q113=TIME(9,30,0),コード表!$B$84,IF($Q113=TIME(10,0,0),コード表!$B$85,IF($Q113=TIME(10,30,0),コード表!$B$86,IF($Q113=TIME(11,0,0),コード表!$B$87,IF($Q113=TIME(11,30,0),コード表!$B$88,IF($Q113=TIME(12,0,0),コード表!$B$89,IF($Q113=TIME(12,30,0),コード表!$B$90,IF($Q113=TIME(13,0,0),コード表!$B$91,IF($Q113=TIME(13,30,0),コード表!$B$92,IF($Q113=TIME(14,0,0),コード表!$B$93,IF($Q113=TIME(14,30,0),コード表!$B$94,IF($Q113=TIME(15,0,0),コード表!$B$95,IF($Q113=TIME(15,30,0),コード表!$B$96,IF($Q113=TIME(16,0,0),コード表!$B$97,IF($Q113=TIME(16,30,0),コード表!$B$98,IF($Q113=TIME(17,0,0),コード表!$B$99,IF($Q113=TIME(17,30,0),コード表!$B$100,IF($Q113=TIME(18,0,0),コード表!$B$101))))))))))))))))))))))))))))))))))</f>
        <v/>
      </c>
      <c r="BA113" s="547" t="str">
        <f>IF(W113="","",IF($Q113=TIME(2,0,0),コード表!$B$102,IF($Q113=TIME(2,30,0),コード表!$B$103,IF($Q113=TIME(3,0,0),コード表!$B$104,IF($Q113=TIME(3,30,0),コード表!$B$105,IF($Q113=TIME(4,0,0),コード表!$B$106,IF($Q113=TIME(4,30,0),コード表!$B$107,IF($Q113=TIME(5,0,0),コード表!$B$108,IF($Q113=TIME(5,30,0),コード表!$B$109,IF($Q113=TIME(6,0,0),コード表!$B$110,IF($Q113=TIME(6,30,0),コード表!$B$111,IF($Q113=TIME(7,0,0),コード表!$B$112,IF($Q113=TIME(7,30,0),コード表!$B$113,IF($Q113=TIME(8,0,0),コード表!$B$114,IF($Q113=TIME(8,30,0),コード表!$B$115,IF($Q113=TIME(9,0,0),コード表!$B$116,IF($Q113=TIME(9,30,0),コード表!$B$117,IF($Q113=TIME(10,0,0),コード表!$B$118,IF($Q113=TIME(10,30,0),コード表!$B$119,IF($Q113=TIME(11,0,0),コード表!$B$120,IF($Q113=TIME(11,30,0),コード表!$B$121,IF($Q113=TIME(12,0,0),コード表!$B$122,IF($Q113=TIME(12,30,0),コード表!$B$123,IF($Q113=TIME(13,0,0),コード表!$B$124,IF($Q113=TIME(13,30,0),コード表!$B$125,IF($Q113=TIME(14,0,0),コード表!$B$126,IF($Q113=TIME(14,30,0),コード表!$B$127,IF($Q113=TIME(15,0,0),コード表!$B$128,IF($Q113=TIME(15,30,0),コード表!$B$129,IF($Q113=TIME(16,0,0),コード表!$B$130,IF($Q113=TIME(16,30,0),コード表!$B$131,IF($Q113=TIME(17,0,0),コード表!$B$132,IF($Q113=TIME(17,30,0),コード表!$B$133,IF($Q113=TIME(18,0,0),コード表!$B$134))))))))))))))))))))))))))))))))))</f>
        <v/>
      </c>
      <c r="BB113" s="408" t="str">
        <f>IF(Y113="","",Y113*コード表!$B$135)</f>
        <v/>
      </c>
      <c r="BC113" s="5"/>
      <c r="BD113" s="5"/>
      <c r="BE113" s="5"/>
      <c r="BF113" s="410">
        <f>DATE(請求書!$K$29,請求書!$Q$29,'実績記録 （２枚用）'!AE113)</f>
        <v>45843</v>
      </c>
      <c r="BG113" s="411">
        <f t="shared" ref="BG113" si="306">SUMIF($AT$105:$AT$166,BF113,$AW$105:$AW$166)</f>
        <v>0</v>
      </c>
      <c r="BH113" s="419" t="str">
        <f>IF($AG113=TIME(2,0,0),コード表!$B$3,IF($AG113=TIME(2,30,0),コード表!$B$4,IF($AG113=TIME(3,0,0),コード表!$B$5,IF($AG113=TIME(3,30,0),コード表!$B$6,IF($AG113=TIME(4,0,0),コード表!$B$7,IF($AG113=TIME(4,30,0),コード表!$B$8,IF($AG113=TIME(5,0,0),コード表!$B$9,IF($AG113=TIME(5,30,0),コード表!$B$10,IF($AG113=TIME(6,0,0),コード表!$B$11,IF($AG113=TIME(6,30,0),コード表!$B$12,IF($AG113=TIME(7,0,0),コード表!$B$13,IF($AG113=TIME(7,30,0),コード表!$B$14,IF($AG113=TIME(8,0,0),コード表!$B$15,IF($AG113=TIME(8,30,0),コード表!$B$16,IF($AG113=TIME(9,0,0),コード表!$B$17,IF($AG113=TIME(9,30,0),コード表!$B$18,IF($AG113=TIME(10,0,0),コード表!$B$19,IF($AG113=TIME(10,30,0),コード表!$B$20,IF($AG113=TIME(11,0,0),コード表!$B$21,IF($AG113=TIME(11,30,0),コード表!$B$22,IF($AG113=TIME(12,0,0),コード表!$B$23,IF($AG113=TIME(12,30,0),コード表!$B$24,IF($AG113=TIME(13,0,0),コード表!$B$25,IF($AG113=TIME(13,30,0),コード表!$B$26,IF($AG113=TIME(14,0,0),コード表!$B$27,IF($AG113=TIME(14,30,0),コード表!$B$28,IF($AG113=TIME(15,0,0),コード表!$B$29,IF($AG113=TIME(15,30,0),コード表!$B$30,IF($AG113=TIME(16,0,0),コード表!$B$31,IF($AG113=TIME(16,30,0),コード表!$B$32,IF($AG113=TIME(17,0,0),コード表!$B$33,IF($AG113=TIME(17,30,0),コード表!$B$34,IF($AG113=TIME(18,0,0),コード表!$B$35,"")))))))))))))))))))))))))))))))))</f>
        <v/>
      </c>
      <c r="BI113" s="420" t="str">
        <f t="shared" ref="BI113" si="307">IF(SUMIFS($AY$105:$AY$166,$AT$105:$AT$166,BF113)&gt;0,"〇","")</f>
        <v/>
      </c>
      <c r="BJ113" s="420" t="str">
        <f>IF(BI113="","",IF($AG113=TIME(2,0,0),コード表!$B$36,IF($AG113=TIME(2,30,0),コード表!$B$37,IF($AG113=TIME(3,0,0),コード表!$B$38,IF($AG113=TIME(3,30,0),コード表!$B$39,IF($AG113=TIME(4,0,0),コード表!$B$40,IF($AG113=TIME(4,30,0),コード表!$B$41,IF($AG113=TIME(5,0,0),コード表!$B$42,IF($AG113=TIME(5,30,0),コード表!$B$43,IF($AG113=TIME(6,0,0),コード表!$B$44,IF($AG113=TIME(6,30,0),コード表!$B$45,IF($AG113=TIME(7,0,0),コード表!$B$46,IF($AG113=TIME(7,30,0),コード表!$B$47,IF($AG113=TIME(8,0,0),コード表!$B$48,IF($AG113=TIME(8,30,0),コード表!$B$49,IF($AG113=TIME(9,0,0),コード表!$B$50,IF($AG113=TIME(9,30,0),コード表!$B$51,IF($AG113=TIME(10,0,0),コード表!$B$52,IF($AG113=TIME(10,30,0),コード表!$B$53,IF($AG113=TIME(11,0,0),コード表!$B$54,IF($AG113=TIME(11,30,0),コード表!$B$55,IF($AG113=TIME(12,0,0),コード表!$B$56,IF($AG113=TIME(12,30,0),コード表!$B$57,IF($AG113=TIME(13,0,0),コード表!$B$58,IF($AG113=TIME(13,30,0),コード表!$B$59,IF($AG113=TIME(14,0,0),コード表!$B$60,IF($AG113=TIME(14,30,0),コード表!$B$61,IF($AG113=TIME(15,0,0),コード表!$B$62,IF($AG113=TIME(15,30,0),コード表!$B$63,IF($AG113=TIME(16,0,0),コード表!$B$64,IF($AG113=TIME(16,30,0),コード表!$B$65,IF($AG113=TIME(17,0,0),コード表!$B$66,IF($AG113=TIME(17,30,0),コード表!$B$67,IF($AG113=TIME(18,0,0),コード表!$B$68))))))))))))))))))))))))))))))))))</f>
        <v/>
      </c>
      <c r="BK113" s="420" t="str">
        <f t="shared" ref="BK113" si="308">IF(SUMIFS($AZ$105:$AZ$166,$AT$105:$AT$166,BF113)&gt;0,"〇","")</f>
        <v/>
      </c>
      <c r="BL113" s="420" t="str">
        <f>IF(BK113="","",IF($AG113=TIME(2,0,0),コード表!$B$69,IF($AG113=TIME(2,30,0),コード表!$B$70,IF($AG113=TIME(3,0,0),コード表!$B$71,IF($AG113=TIME(3,30,0),コード表!$B$72,IF($AG113=TIME(4,0,0),コード表!$B$73,IF($AG113=TIME(4,30,0),コード表!$B$74,IF($AG113=TIME(5,0,0),コード表!$B$75,IF($AG113=TIME(5,30,0),コード表!$B$76,IF($AG113=TIME(6,0,0),コード表!$B$77,IF($AG113=TIME(6,30,0),コード表!$B$78,IF($AG113=TIME(7,0,0),コード表!$B$79,IF($AG113=TIME(7,30,0),コード表!$B$80,IF($AG113=TIME(8,0,0),コード表!$B$81,IF($AG113=TIME(8,30,0),コード表!$B$82,IF($AG113=TIME(9,0,0),コード表!$B$83,IF($AG113=TIME(9,30,0),コード表!$B$84,IF($AG113=TIME(10,0,0),コード表!$B$85,IF($AG113=TIME(10,30,0),コード表!$B$86,IF($AG113=TIME(11,0,0),コード表!$B$87,IF($AG113=TIME(11,30,0),コード表!$B$88,IF($AG113=TIME(12,0,0),コード表!$B$89,IF($AG113=TIME(12,30,0),コード表!$B$90,IF($AG113=TIME(13,0,0),コード表!$B$91,IF($AG113=TIME(13,30,0),コード表!$B$92,IF($AG113=TIME(14,0,0),コード表!$B$93,IF($AG113=TIME(14,30,0),コード表!$B$94,IF($AG113=TIME(15,0,0),コード表!$B$95,IF($AG113=TIME(15,30,0),コード表!$B$96,IF($AG113=TIME(16,0,0),コード表!$B$97,IF($AG113=TIME(16,30,0),コード表!$B$98,IF($AG113=TIME(17,0,0),コード表!$B$99,IF($AG113=TIME(17,30,0),コード表!$B$100,IF($AG113=TIME(18,0,0),コード表!$B$101))))))))))))))))))))))))))))))))))</f>
        <v/>
      </c>
      <c r="BM113" s="407" t="str">
        <f t="shared" ref="BM113" si="309">IF(SUMIFS($BA$105:$BA$166,$AT$105:$AT$166,BF113)&gt;0,"〇","")</f>
        <v/>
      </c>
      <c r="BN113" s="407" t="str">
        <f>IF(BM113="","",IF($AG113=TIME(2,0,0),コード表!$B$102,IF($AG113=TIME(2,30,0),コード表!$B$103,IF($AG113=TIME(3,0,0),コード表!$B$104,IF($AG113=TIME(3,30,0),コード表!$B$105,IF($AG113=TIME(4,0,0),コード表!$B$106,IF($AG113=TIME(4,30,0),コード表!$B$107,IF($AG113=TIME(5,0,0),コード表!$B$108,IF($AG113=TIME(5,30,0),コード表!$B$109,IF($AG113=TIME(6,0,0),コード表!$B$110,IF($AG113=TIME(6,30,0),コード表!$B$111,IF($AG113=TIME(7,0,0),コード表!$B$112,IF($AG113=TIME(7,30,0),コード表!$B$113,IF($AG113=TIME(8,0,0),コード表!$B$114,IF($AG113=TIME(8,30,0),コード表!$B$115,IF($AG113=TIME(9,0,0),コード表!$B$116,IF($AG113=TIME(9,30,0),コード表!$B$117,IF($AG113=TIME(10,0,0),コード表!$B$118,IF($AG113=TIME(10,30,0),コード表!$B$119,IF($AG113=TIME(11,0,0),コード表!$B$120,IF($AG113=TIME(11,30,0),コード表!$B$121,IF($AG113=TIME(12,0,0),コード表!$B$122,IF($AG113=TIME(12,30,0),コード表!$B$123,IF($AG113=TIME(13,0,0),コード表!$B$124,IF($AG113=TIME(13,30,0),コード表!$B$125,IF($AG113=TIME(14,0,0),コード表!$B$126,IF($AG113=TIME(14,30,0),コード表!$B$127,IF($AG113=TIME(15,0,0),コード表!$B$128,IF($AG113=TIME(15,30,0),コード表!$B$129,IF($AG113=TIME(16,0,0),コード表!$B$130,IF($AG113=TIME(16,30,0),コード表!$B$131,IF($AG113=TIME(17,0,0),コード表!$B$132,IF($AG113=TIME(17,30,0),コード表!$B$133,IF($AG113=TIME(18,0,0),コード表!$B$134))))))))))))))))))))))))))))))))))</f>
        <v/>
      </c>
      <c r="BO113" s="408" t="str">
        <f t="shared" ref="BO113" si="310">IF(SUMIF($AT$105:$AT$166,BF113,$BB$105:$BB$166)=0,"",SUMIF($AT$105:$AT$166,BF113,$BB$105:$BB$166))</f>
        <v/>
      </c>
      <c r="BP113" s="409" t="str">
        <f t="shared" ref="BP113" si="311">IF(AND(BH113="",BJ113="",BL113="",BN113="",BO113=""),"",MAX(BH113+BJ113,BH113+BL113,BH113+BN113))</f>
        <v/>
      </c>
      <c r="BQ113" s="406" t="str">
        <f t="shared" ref="BQ113" si="312">IF(AND(BH113="",BJ113="",BL113="",BN113=""),"",IF(AND(BJ113="",BL113="",BN113=""),"加算無",IF(MAX(BH113+BJ113+BO113,BH113+BL113+BO113,BH113+BN113+BO113)=BH113+BJ113+BO113,"重度",IF(MAX(BH113+BJ113+BO113,BH113+BL113+BO113,BH113+BN113+BO113)=BH113+BL113+BO113,"外",IF(MAX(BH113+BJ113+BO113,BH113+BL113+BO113,BH113+BN113+BO113)=BH113+BN113+BO113,"内")))))</f>
        <v/>
      </c>
    </row>
    <row r="114" spans="1:69" ht="17.850000000000001" customHeight="1" thickTop="1" thickBot="1">
      <c r="A114" s="12"/>
      <c r="B114" s="16"/>
      <c r="C114" s="288"/>
      <c r="D114" s="289"/>
      <c r="E114" s="292"/>
      <c r="F114" s="293"/>
      <c r="G114" s="296"/>
      <c r="H114" s="297"/>
      <c r="I114" s="299"/>
      <c r="J114" s="301"/>
      <c r="K114" s="297"/>
      <c r="L114" s="301"/>
      <c r="M114" s="297"/>
      <c r="N114" s="299"/>
      <c r="O114" s="417"/>
      <c r="P114" s="418"/>
      <c r="Q114" s="394"/>
      <c r="R114" s="395"/>
      <c r="S114" s="378"/>
      <c r="T114" s="379"/>
      <c r="U114" s="382"/>
      <c r="V114" s="383"/>
      <c r="W114" s="382"/>
      <c r="X114" s="383"/>
      <c r="Y114" s="382"/>
      <c r="Z114" s="398"/>
      <c r="AA114" s="402"/>
      <c r="AB114" s="403"/>
      <c r="AC114" s="404"/>
      <c r="AD114" s="127"/>
      <c r="AE114" s="430"/>
      <c r="AF114" s="432"/>
      <c r="AG114" s="387"/>
      <c r="AH114" s="388"/>
      <c r="AI114" s="388"/>
      <c r="AJ114" s="389"/>
      <c r="AK114" s="374"/>
      <c r="AL114" s="374"/>
      <c r="AM114" s="374"/>
      <c r="AN114" s="374"/>
      <c r="AO114" s="375"/>
      <c r="AP114" s="128"/>
      <c r="AQ114" s="129"/>
      <c r="AR114" s="128"/>
      <c r="AS114" s="5"/>
      <c r="AT114" s="390"/>
      <c r="AU114" s="391"/>
      <c r="AV114" s="391"/>
      <c r="AW114" s="421"/>
      <c r="AX114" s="546"/>
      <c r="AY114" s="546"/>
      <c r="AZ114" s="546"/>
      <c r="BA114" s="547"/>
      <c r="BB114" s="408"/>
      <c r="BC114" s="5"/>
      <c r="BD114" s="5"/>
      <c r="BE114" s="5"/>
      <c r="BF114" s="410"/>
      <c r="BG114" s="411"/>
      <c r="BH114" s="419"/>
      <c r="BI114" s="420"/>
      <c r="BJ114" s="420"/>
      <c r="BK114" s="420"/>
      <c r="BL114" s="420"/>
      <c r="BM114" s="407"/>
      <c r="BN114" s="407"/>
      <c r="BO114" s="408"/>
      <c r="BP114" s="409"/>
      <c r="BQ114" s="406"/>
    </row>
    <row r="115" spans="1:69" ht="17.850000000000001" customHeight="1" thickTop="1" thickBot="1">
      <c r="A115" s="12"/>
      <c r="B115" s="16"/>
      <c r="C115" s="288"/>
      <c r="D115" s="289"/>
      <c r="E115" s="290" t="str">
        <f>IF(C115="","",TEXT(AT115,"aaa"))</f>
        <v/>
      </c>
      <c r="F115" s="291"/>
      <c r="G115" s="294"/>
      <c r="H115" s="295"/>
      <c r="I115" s="412" t="s">
        <v>122</v>
      </c>
      <c r="J115" s="413"/>
      <c r="K115" s="414"/>
      <c r="L115" s="413"/>
      <c r="M115" s="414"/>
      <c r="N115" s="412" t="s">
        <v>122</v>
      </c>
      <c r="O115" s="415"/>
      <c r="P115" s="416"/>
      <c r="Q115" s="438" t="str">
        <f t="shared" ref="Q115" si="313">IF(G115="","",IF(AW115&lt;TIME(2,0,0),TIME(2,0,0),IF(MINUTE(AW115)&lt;30,TIME(HOUR(AW115),30,0),TIME(HOUR(AW115)+1,0,0))))</f>
        <v/>
      </c>
      <c r="R115" s="439"/>
      <c r="S115" s="376"/>
      <c r="T115" s="377"/>
      <c r="U115" s="380"/>
      <c r="V115" s="381"/>
      <c r="W115" s="380"/>
      <c r="X115" s="381"/>
      <c r="Y115" s="396"/>
      <c r="Z115" s="397"/>
      <c r="AA115" s="399"/>
      <c r="AB115" s="400"/>
      <c r="AC115" s="401"/>
      <c r="AD115" s="127"/>
      <c r="AE115" s="429">
        <v>6</v>
      </c>
      <c r="AF115" s="431" t="str">
        <f t="shared" ref="AF115" ca="1" si="314">IF(OR($AE$10="",AE115=""),"",TEXT(DATE(YEAR(TODAY()),$AE$10,AE115),"aaa"))</f>
        <v>日</v>
      </c>
      <c r="AG115" s="384" t="str">
        <f t="shared" ref="AG115" si="315">IF(BG115=0,"",IF(BG115&lt;TIME(2,0,0),TIME(2,0,0),IF(MINUTE(BG115)&lt;30,TIME(HOUR(BG115),30,0),TIME(HOUR(BG115)+1,0,0))))</f>
        <v/>
      </c>
      <c r="AH115" s="385"/>
      <c r="AI115" s="385"/>
      <c r="AJ115" s="386"/>
      <c r="AK115" s="372" t="str">
        <f t="shared" ref="AK115" si="316">IF(AND(BH115="",BJ115="",BL115="",BN115="",BO115=""),"",MAX(BH115+BJ115+BO115,BH115+BL115+BO115,BH115+BN115+BO115))</f>
        <v/>
      </c>
      <c r="AL115" s="372"/>
      <c r="AM115" s="372"/>
      <c r="AN115" s="372"/>
      <c r="AO115" s="373"/>
      <c r="AP115" s="128"/>
      <c r="AQ115" s="129"/>
      <c r="AR115" s="128"/>
      <c r="AS115" s="5"/>
      <c r="AT115" s="390" t="e">
        <f>DATE(請求書!$K$29,請求書!$Q$29,'実績記録 （２枚用）'!C115)</f>
        <v>#NUM!</v>
      </c>
      <c r="AU115" s="391">
        <f>TIME(G115,J115,0)</f>
        <v>0</v>
      </c>
      <c r="AV115" s="391">
        <f>TIME(L115,O115,0)</f>
        <v>0</v>
      </c>
      <c r="AW115" s="421">
        <f t="shared" ref="AW115" si="317">AV115-AU115</f>
        <v>0</v>
      </c>
      <c r="AX115" s="546" t="str">
        <f>IF($Q115=TIME(2,0,0),コード表!$B$3,IF($Q115=TIME(2,30,0),コード表!$B$4,IF($Q115=TIME(3,0,0),コード表!$B$5,IF($Q115=TIME(3,30,0),コード表!$B$6,IF($Q115=TIME(4,0,0),コード表!$B$7,IF($Q115=TIME(4,30,0),コード表!$B$8,IF($Q115=TIME(5,0,0),コード表!$B$9,IF($Q115=TIME(5,30,0),コード表!$B$10,IF($Q115=TIME(6,0,0),コード表!$B$11,IF($Q115=TIME(6,30,0),コード表!$B$12,IF($Q115=TIME(7,0,0),コード表!$B$13,IF($Q115=TIME(7,30,0),コード表!$B$14,IF($Q115=TIME(8,0,0),コード表!$B$15,IF($Q115=TIME(8,30,0),コード表!$B$16,IF($Q115=TIME(9,0,0),コード表!$B$17,IF($Q115=TIME(9,30,0),コード表!$B$18,IF($Q115=TIME(10,0,0),コード表!$B$19,IF($Q115=TIME(10,30,0),コード表!$B$20,IF($Q115=TIME(11,0,0),コード表!$B$21,IF($Q115=TIME(11,30,0),コード表!$B$22,IF($Q115=TIME(12,0,0),コード表!$B$23,IF($Q115=TIME(12,30,0),コード表!$B$24,IF($Q115=TIME(13,0,0),コード表!$B$25,IF($Q115=TIME(13,30,0),コード表!$B$26,IF($Q115=TIME(14,0,0),コード表!$B$27,IF($Q115=TIME(14,30,0),コード表!$B$28,IF($Q115=TIME(15,0,0),コード表!$B$29,IF($Q115=TIME(15,30,0),コード表!$B$30,IF($Q115=TIME(16,0,0),コード表!$B$31,IF($Q115=TIME(16,30,0),コード表!$B$32,IF($Q115=TIME(17,0,0),コード表!$B$33,IF($Q115=TIME(17,30,0),コード表!$B$34,IF($Q115=TIME(18,0,0),コード表!$B$35,"")))))))))))))))))))))))))))))))))</f>
        <v/>
      </c>
      <c r="AY115" s="546" t="str">
        <f>IF(S115="","",IF($Q115=TIME(2,0,0),コード表!$B$36,IF($Q115=TIME(2,30,0),コード表!$B$37,IF($Q115=TIME(3,0,0),コード表!$B$38,IF($Q115=TIME(3,30,0),コード表!$B$39,IF($Q115=TIME(4,0,0),コード表!$B$40,IF($Q115=TIME(4,30,0),コード表!$B$41,IF($Q115=TIME(5,0,0),コード表!$B$42,IF($Q115=TIME(5,30,0),コード表!$B$43,IF($Q115=TIME(6,0,0),コード表!$B$44,IF($Q115=TIME(6,30,0),コード表!$B$45,IF($Q115=TIME(7,0,0),コード表!$B$46,IF($Q115=TIME(7,30,0),コード表!$B$47,IF($Q115=TIME(8,0,0),コード表!$B$48,IF($Q115=TIME(8,30,0),コード表!$B$49,IF($Q115=TIME(9,0,0),コード表!$B$50,IF($Q115=TIME(9,30,0),コード表!$B$51,IF($Q115=TIME(10,0,0),コード表!$B$52,IF($Q115=TIME(10,30,0),コード表!$B$53,IF($Q115=TIME(11,0,0),コード表!$B$54,IF($Q115=TIME(11,30,0),コード表!$B$55,IF($Q115=TIME(12,0,0),コード表!$B$56,IF($Q115=TIME(12,30,0),コード表!$B$57,IF($Q115=TIME(13,0,0),コード表!$B$58,IF($Q115=TIME(13,30,0),コード表!$B$59,IF($Q115=TIME(14,0,0),コード表!$B$60,IF($Q115=TIME(14,30,0),コード表!$B$61,IF($Q115=TIME(15,0,0),コード表!$B$62,IF($Q115=TIME(15,30,0),コード表!$B$63,IF($Q115=TIME(16,0,0),コード表!$B$64,IF($Q115=TIME(16,30,0),コード表!$B$65,IF($Q115=TIME(17,0,0),コード表!$B$66,IF($Q115=TIME(17,30,0),コード表!$B$67,IF($Q115=TIME(18,0,0),コード表!$B$68))))))))))))))))))))))))))))))))))</f>
        <v/>
      </c>
      <c r="AZ115" s="546" t="str">
        <f>IF(U115="","",IF($Q115=TIME(2,0,0),コード表!$B$69,IF($Q115=TIME(2,30,0),コード表!$B$70,IF($Q115=TIME(3,0,0),コード表!$B$71,IF($Q115=TIME(3,30,0),コード表!$B$72,IF($Q115=TIME(4,0,0),コード表!$B$73,IF($Q115=TIME(4,30,0),コード表!$B$74,IF($Q115=TIME(5,0,0),コード表!$B$75,IF($Q115=TIME(5,30,0),コード表!$B$76,IF($Q115=TIME(6,0,0),コード表!$B$77,IF($Q115=TIME(6,30,0),コード表!$B$78,IF($Q115=TIME(7,0,0),コード表!$B$79,IF($Q115=TIME(7,30,0),コード表!$B$80,IF($Q115=TIME(8,0,0),コード表!$B$81,IF($Q115=TIME(8,30,0),コード表!$B$82,IF($Q115=TIME(9,0,0),コード表!$B$83,IF($Q115=TIME(9,30,0),コード表!$B$84,IF($Q115=TIME(10,0,0),コード表!$B$85,IF($Q115=TIME(10,30,0),コード表!$B$86,IF($Q115=TIME(11,0,0),コード表!$B$87,IF($Q115=TIME(11,30,0),コード表!$B$88,IF($Q115=TIME(12,0,0),コード表!$B$89,IF($Q115=TIME(12,30,0),コード表!$B$90,IF($Q115=TIME(13,0,0),コード表!$B$91,IF($Q115=TIME(13,30,0),コード表!$B$92,IF($Q115=TIME(14,0,0),コード表!$B$93,IF($Q115=TIME(14,30,0),コード表!$B$94,IF($Q115=TIME(15,0,0),コード表!$B$95,IF($Q115=TIME(15,30,0),コード表!$B$96,IF($Q115=TIME(16,0,0),コード表!$B$97,IF($Q115=TIME(16,30,0),コード表!$B$98,IF($Q115=TIME(17,0,0),コード表!$B$99,IF($Q115=TIME(17,30,0),コード表!$B$100,IF($Q115=TIME(18,0,0),コード表!$B$101))))))))))))))))))))))))))))))))))</f>
        <v/>
      </c>
      <c r="BA115" s="547" t="str">
        <f>IF(W115="","",IF($Q115=TIME(2,0,0),コード表!$B$102,IF($Q115=TIME(2,30,0),コード表!$B$103,IF($Q115=TIME(3,0,0),コード表!$B$104,IF($Q115=TIME(3,30,0),コード表!$B$105,IF($Q115=TIME(4,0,0),コード表!$B$106,IF($Q115=TIME(4,30,0),コード表!$B$107,IF($Q115=TIME(5,0,0),コード表!$B$108,IF($Q115=TIME(5,30,0),コード表!$B$109,IF($Q115=TIME(6,0,0),コード表!$B$110,IF($Q115=TIME(6,30,0),コード表!$B$111,IF($Q115=TIME(7,0,0),コード表!$B$112,IF($Q115=TIME(7,30,0),コード表!$B$113,IF($Q115=TIME(8,0,0),コード表!$B$114,IF($Q115=TIME(8,30,0),コード表!$B$115,IF($Q115=TIME(9,0,0),コード表!$B$116,IF($Q115=TIME(9,30,0),コード表!$B$117,IF($Q115=TIME(10,0,0),コード表!$B$118,IF($Q115=TIME(10,30,0),コード表!$B$119,IF($Q115=TIME(11,0,0),コード表!$B$120,IF($Q115=TIME(11,30,0),コード表!$B$121,IF($Q115=TIME(12,0,0),コード表!$B$122,IF($Q115=TIME(12,30,0),コード表!$B$123,IF($Q115=TIME(13,0,0),コード表!$B$124,IF($Q115=TIME(13,30,0),コード表!$B$125,IF($Q115=TIME(14,0,0),コード表!$B$126,IF($Q115=TIME(14,30,0),コード表!$B$127,IF($Q115=TIME(15,0,0),コード表!$B$128,IF($Q115=TIME(15,30,0),コード表!$B$129,IF($Q115=TIME(16,0,0),コード表!$B$130,IF($Q115=TIME(16,30,0),コード表!$B$131,IF($Q115=TIME(17,0,0),コード表!$B$132,IF($Q115=TIME(17,30,0),コード表!$B$133,IF($Q115=TIME(18,0,0),コード表!$B$134))))))))))))))))))))))))))))))))))</f>
        <v/>
      </c>
      <c r="BB115" s="408" t="str">
        <f>IF(Y115="","",Y115*コード表!$B$135)</f>
        <v/>
      </c>
      <c r="BC115" s="5"/>
      <c r="BD115" s="5"/>
      <c r="BE115" s="5"/>
      <c r="BF115" s="410">
        <f>DATE(請求書!$K$29,請求書!$Q$29,'実績記録 （２枚用）'!AE115)</f>
        <v>45844</v>
      </c>
      <c r="BG115" s="411">
        <f t="shared" ref="BG115" si="318">SUMIF($AT$105:$AT$166,BF115,$AW$105:$AW$166)</f>
        <v>0</v>
      </c>
      <c r="BH115" s="419" t="str">
        <f>IF($AG115=TIME(2,0,0),コード表!$B$3,IF($AG115=TIME(2,30,0),コード表!$B$4,IF($AG115=TIME(3,0,0),コード表!$B$5,IF($AG115=TIME(3,30,0),コード表!$B$6,IF($AG115=TIME(4,0,0),コード表!$B$7,IF($AG115=TIME(4,30,0),コード表!$B$8,IF($AG115=TIME(5,0,0),コード表!$B$9,IF($AG115=TIME(5,30,0),コード表!$B$10,IF($AG115=TIME(6,0,0),コード表!$B$11,IF($AG115=TIME(6,30,0),コード表!$B$12,IF($AG115=TIME(7,0,0),コード表!$B$13,IF($AG115=TIME(7,30,0),コード表!$B$14,IF($AG115=TIME(8,0,0),コード表!$B$15,IF($AG115=TIME(8,30,0),コード表!$B$16,IF($AG115=TIME(9,0,0),コード表!$B$17,IF($AG115=TIME(9,30,0),コード表!$B$18,IF($AG115=TIME(10,0,0),コード表!$B$19,IF($AG115=TIME(10,30,0),コード表!$B$20,IF($AG115=TIME(11,0,0),コード表!$B$21,IF($AG115=TIME(11,30,0),コード表!$B$22,IF($AG115=TIME(12,0,0),コード表!$B$23,IF($AG115=TIME(12,30,0),コード表!$B$24,IF($AG115=TIME(13,0,0),コード表!$B$25,IF($AG115=TIME(13,30,0),コード表!$B$26,IF($AG115=TIME(14,0,0),コード表!$B$27,IF($AG115=TIME(14,30,0),コード表!$B$28,IF($AG115=TIME(15,0,0),コード表!$B$29,IF($AG115=TIME(15,30,0),コード表!$B$30,IF($AG115=TIME(16,0,0),コード表!$B$31,IF($AG115=TIME(16,30,0),コード表!$B$32,IF($AG115=TIME(17,0,0),コード表!$B$33,IF($AG115=TIME(17,30,0),コード表!$B$34,IF($AG115=TIME(18,0,0),コード表!$B$35,"")))))))))))))))))))))))))))))))))</f>
        <v/>
      </c>
      <c r="BI115" s="420" t="str">
        <f t="shared" ref="BI115" si="319">IF(SUMIFS($AY$105:$AY$166,$AT$105:$AT$166,BF115)&gt;0,"〇","")</f>
        <v/>
      </c>
      <c r="BJ115" s="420" t="str">
        <f>IF(BI115="","",IF($AG115=TIME(2,0,0),コード表!$B$36,IF($AG115=TIME(2,30,0),コード表!$B$37,IF($AG115=TIME(3,0,0),コード表!$B$38,IF($AG115=TIME(3,30,0),コード表!$B$39,IF($AG115=TIME(4,0,0),コード表!$B$40,IF($AG115=TIME(4,30,0),コード表!$B$41,IF($AG115=TIME(5,0,0),コード表!$B$42,IF($AG115=TIME(5,30,0),コード表!$B$43,IF($AG115=TIME(6,0,0),コード表!$B$44,IF($AG115=TIME(6,30,0),コード表!$B$45,IF($AG115=TIME(7,0,0),コード表!$B$46,IF($AG115=TIME(7,30,0),コード表!$B$47,IF($AG115=TIME(8,0,0),コード表!$B$48,IF($AG115=TIME(8,30,0),コード表!$B$49,IF($AG115=TIME(9,0,0),コード表!$B$50,IF($AG115=TIME(9,30,0),コード表!$B$51,IF($AG115=TIME(10,0,0),コード表!$B$52,IF($AG115=TIME(10,30,0),コード表!$B$53,IF($AG115=TIME(11,0,0),コード表!$B$54,IF($AG115=TIME(11,30,0),コード表!$B$55,IF($AG115=TIME(12,0,0),コード表!$B$56,IF($AG115=TIME(12,30,0),コード表!$B$57,IF($AG115=TIME(13,0,0),コード表!$B$58,IF($AG115=TIME(13,30,0),コード表!$B$59,IF($AG115=TIME(14,0,0),コード表!$B$60,IF($AG115=TIME(14,30,0),コード表!$B$61,IF($AG115=TIME(15,0,0),コード表!$B$62,IF($AG115=TIME(15,30,0),コード表!$B$63,IF($AG115=TIME(16,0,0),コード表!$B$64,IF($AG115=TIME(16,30,0),コード表!$B$65,IF($AG115=TIME(17,0,0),コード表!$B$66,IF($AG115=TIME(17,30,0),コード表!$B$67,IF($AG115=TIME(18,0,0),コード表!$B$68))))))))))))))))))))))))))))))))))</f>
        <v/>
      </c>
      <c r="BK115" s="420" t="str">
        <f t="shared" ref="BK115" si="320">IF(SUMIFS($AZ$105:$AZ$166,$AT$105:$AT$166,BF115)&gt;0,"〇","")</f>
        <v/>
      </c>
      <c r="BL115" s="420" t="str">
        <f>IF(BK115="","",IF($AG115=TIME(2,0,0),コード表!$B$69,IF($AG115=TIME(2,30,0),コード表!$B$70,IF($AG115=TIME(3,0,0),コード表!$B$71,IF($AG115=TIME(3,30,0),コード表!$B$72,IF($AG115=TIME(4,0,0),コード表!$B$73,IF($AG115=TIME(4,30,0),コード表!$B$74,IF($AG115=TIME(5,0,0),コード表!$B$75,IF($AG115=TIME(5,30,0),コード表!$B$76,IF($AG115=TIME(6,0,0),コード表!$B$77,IF($AG115=TIME(6,30,0),コード表!$B$78,IF($AG115=TIME(7,0,0),コード表!$B$79,IF($AG115=TIME(7,30,0),コード表!$B$80,IF($AG115=TIME(8,0,0),コード表!$B$81,IF($AG115=TIME(8,30,0),コード表!$B$82,IF($AG115=TIME(9,0,0),コード表!$B$83,IF($AG115=TIME(9,30,0),コード表!$B$84,IF($AG115=TIME(10,0,0),コード表!$B$85,IF($AG115=TIME(10,30,0),コード表!$B$86,IF($AG115=TIME(11,0,0),コード表!$B$87,IF($AG115=TIME(11,30,0),コード表!$B$88,IF($AG115=TIME(12,0,0),コード表!$B$89,IF($AG115=TIME(12,30,0),コード表!$B$90,IF($AG115=TIME(13,0,0),コード表!$B$91,IF($AG115=TIME(13,30,0),コード表!$B$92,IF($AG115=TIME(14,0,0),コード表!$B$93,IF($AG115=TIME(14,30,0),コード表!$B$94,IF($AG115=TIME(15,0,0),コード表!$B$95,IF($AG115=TIME(15,30,0),コード表!$B$96,IF($AG115=TIME(16,0,0),コード表!$B$97,IF($AG115=TIME(16,30,0),コード表!$B$98,IF($AG115=TIME(17,0,0),コード表!$B$99,IF($AG115=TIME(17,30,0),コード表!$B$100,IF($AG115=TIME(18,0,0),コード表!$B$101))))))))))))))))))))))))))))))))))</f>
        <v/>
      </c>
      <c r="BM115" s="407" t="str">
        <f t="shared" ref="BM115" si="321">IF(SUMIFS($BA$105:$BA$166,$AT$105:$AT$166,BF115)&gt;0,"〇","")</f>
        <v/>
      </c>
      <c r="BN115" s="407" t="str">
        <f>IF(BM115="","",IF($AG115=TIME(2,0,0),コード表!$B$102,IF($AG115=TIME(2,30,0),コード表!$B$103,IF($AG115=TIME(3,0,0),コード表!$B$104,IF($AG115=TIME(3,30,0),コード表!$B$105,IF($AG115=TIME(4,0,0),コード表!$B$106,IF($AG115=TIME(4,30,0),コード表!$B$107,IF($AG115=TIME(5,0,0),コード表!$B$108,IF($AG115=TIME(5,30,0),コード表!$B$109,IF($AG115=TIME(6,0,0),コード表!$B$110,IF($AG115=TIME(6,30,0),コード表!$B$111,IF($AG115=TIME(7,0,0),コード表!$B$112,IF($AG115=TIME(7,30,0),コード表!$B$113,IF($AG115=TIME(8,0,0),コード表!$B$114,IF($AG115=TIME(8,30,0),コード表!$B$115,IF($AG115=TIME(9,0,0),コード表!$B$116,IF($AG115=TIME(9,30,0),コード表!$B$117,IF($AG115=TIME(10,0,0),コード表!$B$118,IF($AG115=TIME(10,30,0),コード表!$B$119,IF($AG115=TIME(11,0,0),コード表!$B$120,IF($AG115=TIME(11,30,0),コード表!$B$121,IF($AG115=TIME(12,0,0),コード表!$B$122,IF($AG115=TIME(12,30,0),コード表!$B$123,IF($AG115=TIME(13,0,0),コード表!$B$124,IF($AG115=TIME(13,30,0),コード表!$B$125,IF($AG115=TIME(14,0,0),コード表!$B$126,IF($AG115=TIME(14,30,0),コード表!$B$127,IF($AG115=TIME(15,0,0),コード表!$B$128,IF($AG115=TIME(15,30,0),コード表!$B$129,IF($AG115=TIME(16,0,0),コード表!$B$130,IF($AG115=TIME(16,30,0),コード表!$B$131,IF($AG115=TIME(17,0,0),コード表!$B$132,IF($AG115=TIME(17,30,0),コード表!$B$133,IF($AG115=TIME(18,0,0),コード表!$B$134))))))))))))))))))))))))))))))))))</f>
        <v/>
      </c>
      <c r="BO115" s="408" t="str">
        <f t="shared" ref="BO115" si="322">IF(SUMIF($AT$105:$AT$166,BF115,$BB$105:$BB$166)=0,"",SUMIF($AT$105:$AT$166,BF115,$BB$105:$BB$166))</f>
        <v/>
      </c>
      <c r="BP115" s="409" t="str">
        <f t="shared" ref="BP115" si="323">IF(AND(BH115="",BJ115="",BL115="",BN115="",BO115=""),"",MAX(BH115+BJ115,BH115+BL115,BH115+BN115))</f>
        <v/>
      </c>
      <c r="BQ115" s="406" t="str">
        <f t="shared" ref="BQ115" si="324">IF(AND(BH115="",BJ115="",BL115="",BN115=""),"",IF(AND(BJ115="",BL115="",BN115=""),"加算無",IF(MAX(BH115+BJ115+BO115,BH115+BL115+BO115,BH115+BN115+BO115)=BH115+BJ115+BO115,"重度",IF(MAX(BH115+BJ115+BO115,BH115+BL115+BO115,BH115+BN115+BO115)=BH115+BL115+BO115,"外",IF(MAX(BH115+BJ115+BO115,BH115+BL115+BO115,BH115+BN115+BO115)=BH115+BN115+BO115,"内")))))</f>
        <v/>
      </c>
    </row>
    <row r="116" spans="1:69" ht="17.850000000000001" customHeight="1" thickTop="1" thickBot="1">
      <c r="A116" s="12"/>
      <c r="B116" s="16"/>
      <c r="C116" s="288"/>
      <c r="D116" s="289"/>
      <c r="E116" s="292"/>
      <c r="F116" s="293"/>
      <c r="G116" s="296"/>
      <c r="H116" s="297"/>
      <c r="I116" s="299"/>
      <c r="J116" s="301"/>
      <c r="K116" s="297"/>
      <c r="L116" s="301"/>
      <c r="M116" s="297"/>
      <c r="N116" s="299"/>
      <c r="O116" s="417"/>
      <c r="P116" s="418"/>
      <c r="Q116" s="394"/>
      <c r="R116" s="395"/>
      <c r="S116" s="378"/>
      <c r="T116" s="379"/>
      <c r="U116" s="382"/>
      <c r="V116" s="383"/>
      <c r="W116" s="382"/>
      <c r="X116" s="383"/>
      <c r="Y116" s="382"/>
      <c r="Z116" s="398"/>
      <c r="AA116" s="402"/>
      <c r="AB116" s="403"/>
      <c r="AC116" s="404"/>
      <c r="AD116" s="127"/>
      <c r="AE116" s="430"/>
      <c r="AF116" s="432"/>
      <c r="AG116" s="387"/>
      <c r="AH116" s="388"/>
      <c r="AI116" s="388"/>
      <c r="AJ116" s="389"/>
      <c r="AK116" s="374"/>
      <c r="AL116" s="374"/>
      <c r="AM116" s="374"/>
      <c r="AN116" s="374"/>
      <c r="AO116" s="375"/>
      <c r="AP116" s="128"/>
      <c r="AQ116" s="129"/>
      <c r="AR116" s="128"/>
      <c r="AS116" s="5"/>
      <c r="AT116" s="390"/>
      <c r="AU116" s="391"/>
      <c r="AV116" s="391"/>
      <c r="AW116" s="421"/>
      <c r="AX116" s="546"/>
      <c r="AY116" s="546"/>
      <c r="AZ116" s="546"/>
      <c r="BA116" s="547"/>
      <c r="BB116" s="408"/>
      <c r="BC116" s="5"/>
      <c r="BD116" s="5"/>
      <c r="BE116" s="5"/>
      <c r="BF116" s="410"/>
      <c r="BG116" s="411"/>
      <c r="BH116" s="419"/>
      <c r="BI116" s="420"/>
      <c r="BJ116" s="420"/>
      <c r="BK116" s="420"/>
      <c r="BL116" s="420"/>
      <c r="BM116" s="407"/>
      <c r="BN116" s="407"/>
      <c r="BO116" s="408"/>
      <c r="BP116" s="409"/>
      <c r="BQ116" s="406"/>
    </row>
    <row r="117" spans="1:69" ht="17.850000000000001" customHeight="1" thickTop="1" thickBot="1">
      <c r="A117" s="12"/>
      <c r="B117" s="16"/>
      <c r="C117" s="288"/>
      <c r="D117" s="289"/>
      <c r="E117" s="290" t="str">
        <f>IF(C117="","",TEXT(AT117,"aaa"))</f>
        <v/>
      </c>
      <c r="F117" s="291"/>
      <c r="G117" s="294"/>
      <c r="H117" s="295"/>
      <c r="I117" s="412" t="s">
        <v>122</v>
      </c>
      <c r="J117" s="413"/>
      <c r="K117" s="414"/>
      <c r="L117" s="413"/>
      <c r="M117" s="414"/>
      <c r="N117" s="412" t="s">
        <v>122</v>
      </c>
      <c r="O117" s="415"/>
      <c r="P117" s="416"/>
      <c r="Q117" s="438" t="str">
        <f t="shared" ref="Q117" si="325">IF(G117="","",IF(AW117&lt;TIME(2,0,0),TIME(2,0,0),IF(MINUTE(AW117)&lt;30,TIME(HOUR(AW117),30,0),TIME(HOUR(AW117)+1,0,0))))</f>
        <v/>
      </c>
      <c r="R117" s="439"/>
      <c r="S117" s="376"/>
      <c r="T117" s="377"/>
      <c r="U117" s="380"/>
      <c r="V117" s="381"/>
      <c r="W117" s="380"/>
      <c r="X117" s="381"/>
      <c r="Y117" s="396"/>
      <c r="Z117" s="397"/>
      <c r="AA117" s="399"/>
      <c r="AB117" s="400"/>
      <c r="AC117" s="401"/>
      <c r="AD117" s="127"/>
      <c r="AE117" s="429">
        <v>7</v>
      </c>
      <c r="AF117" s="431" t="str">
        <f t="shared" ref="AF117" ca="1" si="326">IF(OR($AE$10="",AE117=""),"",TEXT(DATE(YEAR(TODAY()),$AE$10,AE117),"aaa"))</f>
        <v>月</v>
      </c>
      <c r="AG117" s="384" t="str">
        <f t="shared" ref="AG117" si="327">IF(BG117=0,"",IF(BG117&lt;TIME(2,0,0),TIME(2,0,0),IF(MINUTE(BG117)&lt;30,TIME(HOUR(BG117),30,0),TIME(HOUR(BG117)+1,0,0))))</f>
        <v/>
      </c>
      <c r="AH117" s="385"/>
      <c r="AI117" s="385"/>
      <c r="AJ117" s="386"/>
      <c r="AK117" s="372" t="str">
        <f t="shared" ref="AK117" si="328">IF(AND(BH117="",BJ117="",BL117="",BN117="",BO117=""),"",MAX(BH117+BJ117+BO117,BH117+BL117+BO117,BH117+BN117+BO117))</f>
        <v/>
      </c>
      <c r="AL117" s="372"/>
      <c r="AM117" s="372"/>
      <c r="AN117" s="372"/>
      <c r="AO117" s="373"/>
      <c r="AP117" s="128"/>
      <c r="AQ117" s="129"/>
      <c r="AR117" s="128"/>
      <c r="AS117" s="5"/>
      <c r="AT117" s="390" t="e">
        <f>DATE(請求書!$K$29,請求書!$Q$29,'実績記録 （２枚用）'!C117)</f>
        <v>#NUM!</v>
      </c>
      <c r="AU117" s="391">
        <f>TIME(G117,J117,0)</f>
        <v>0</v>
      </c>
      <c r="AV117" s="391">
        <f>TIME(L117,O117,0)</f>
        <v>0</v>
      </c>
      <c r="AW117" s="421">
        <f t="shared" ref="AW117" si="329">AV117-AU117</f>
        <v>0</v>
      </c>
      <c r="AX117" s="546" t="str">
        <f>IF($Q117=TIME(2,0,0),コード表!$B$3,IF($Q117=TIME(2,30,0),コード表!$B$4,IF($Q117=TIME(3,0,0),コード表!$B$5,IF($Q117=TIME(3,30,0),コード表!$B$6,IF($Q117=TIME(4,0,0),コード表!$B$7,IF($Q117=TIME(4,30,0),コード表!$B$8,IF($Q117=TIME(5,0,0),コード表!$B$9,IF($Q117=TIME(5,30,0),コード表!$B$10,IF($Q117=TIME(6,0,0),コード表!$B$11,IF($Q117=TIME(6,30,0),コード表!$B$12,IF($Q117=TIME(7,0,0),コード表!$B$13,IF($Q117=TIME(7,30,0),コード表!$B$14,IF($Q117=TIME(8,0,0),コード表!$B$15,IF($Q117=TIME(8,30,0),コード表!$B$16,IF($Q117=TIME(9,0,0),コード表!$B$17,IF($Q117=TIME(9,30,0),コード表!$B$18,IF($Q117=TIME(10,0,0),コード表!$B$19,IF($Q117=TIME(10,30,0),コード表!$B$20,IF($Q117=TIME(11,0,0),コード表!$B$21,IF($Q117=TIME(11,30,0),コード表!$B$22,IF($Q117=TIME(12,0,0),コード表!$B$23,IF($Q117=TIME(12,30,0),コード表!$B$24,IF($Q117=TIME(13,0,0),コード表!$B$25,IF($Q117=TIME(13,30,0),コード表!$B$26,IF($Q117=TIME(14,0,0),コード表!$B$27,IF($Q117=TIME(14,30,0),コード表!$B$28,IF($Q117=TIME(15,0,0),コード表!$B$29,IF($Q117=TIME(15,30,0),コード表!$B$30,IF($Q117=TIME(16,0,0),コード表!$B$31,IF($Q117=TIME(16,30,0),コード表!$B$32,IF($Q117=TIME(17,0,0),コード表!$B$33,IF($Q117=TIME(17,30,0),コード表!$B$34,IF($Q117=TIME(18,0,0),コード表!$B$35,"")))))))))))))))))))))))))))))))))</f>
        <v/>
      </c>
      <c r="AY117" s="546" t="str">
        <f>IF(S117="","",IF($Q117=TIME(2,0,0),コード表!$B$36,IF($Q117=TIME(2,30,0),コード表!$B$37,IF($Q117=TIME(3,0,0),コード表!$B$38,IF($Q117=TIME(3,30,0),コード表!$B$39,IF($Q117=TIME(4,0,0),コード表!$B$40,IF($Q117=TIME(4,30,0),コード表!$B$41,IF($Q117=TIME(5,0,0),コード表!$B$42,IF($Q117=TIME(5,30,0),コード表!$B$43,IF($Q117=TIME(6,0,0),コード表!$B$44,IF($Q117=TIME(6,30,0),コード表!$B$45,IF($Q117=TIME(7,0,0),コード表!$B$46,IF($Q117=TIME(7,30,0),コード表!$B$47,IF($Q117=TIME(8,0,0),コード表!$B$48,IF($Q117=TIME(8,30,0),コード表!$B$49,IF($Q117=TIME(9,0,0),コード表!$B$50,IF($Q117=TIME(9,30,0),コード表!$B$51,IF($Q117=TIME(10,0,0),コード表!$B$52,IF($Q117=TIME(10,30,0),コード表!$B$53,IF($Q117=TIME(11,0,0),コード表!$B$54,IF($Q117=TIME(11,30,0),コード表!$B$55,IF($Q117=TIME(12,0,0),コード表!$B$56,IF($Q117=TIME(12,30,0),コード表!$B$57,IF($Q117=TIME(13,0,0),コード表!$B$58,IF($Q117=TIME(13,30,0),コード表!$B$59,IF($Q117=TIME(14,0,0),コード表!$B$60,IF($Q117=TIME(14,30,0),コード表!$B$61,IF($Q117=TIME(15,0,0),コード表!$B$62,IF($Q117=TIME(15,30,0),コード表!$B$63,IF($Q117=TIME(16,0,0),コード表!$B$64,IF($Q117=TIME(16,30,0),コード表!$B$65,IF($Q117=TIME(17,0,0),コード表!$B$66,IF($Q117=TIME(17,30,0),コード表!$B$67,IF($Q117=TIME(18,0,0),コード表!$B$68))))))))))))))))))))))))))))))))))</f>
        <v/>
      </c>
      <c r="AZ117" s="546" t="str">
        <f>IF(U117="","",IF($Q117=TIME(2,0,0),コード表!$B$69,IF($Q117=TIME(2,30,0),コード表!$B$70,IF($Q117=TIME(3,0,0),コード表!$B$71,IF($Q117=TIME(3,30,0),コード表!$B$72,IF($Q117=TIME(4,0,0),コード表!$B$73,IF($Q117=TIME(4,30,0),コード表!$B$74,IF($Q117=TIME(5,0,0),コード表!$B$75,IF($Q117=TIME(5,30,0),コード表!$B$76,IF($Q117=TIME(6,0,0),コード表!$B$77,IF($Q117=TIME(6,30,0),コード表!$B$78,IF($Q117=TIME(7,0,0),コード表!$B$79,IF($Q117=TIME(7,30,0),コード表!$B$80,IF($Q117=TIME(8,0,0),コード表!$B$81,IF($Q117=TIME(8,30,0),コード表!$B$82,IF($Q117=TIME(9,0,0),コード表!$B$83,IF($Q117=TIME(9,30,0),コード表!$B$84,IF($Q117=TIME(10,0,0),コード表!$B$85,IF($Q117=TIME(10,30,0),コード表!$B$86,IF($Q117=TIME(11,0,0),コード表!$B$87,IF($Q117=TIME(11,30,0),コード表!$B$88,IF($Q117=TIME(12,0,0),コード表!$B$89,IF($Q117=TIME(12,30,0),コード表!$B$90,IF($Q117=TIME(13,0,0),コード表!$B$91,IF($Q117=TIME(13,30,0),コード表!$B$92,IF($Q117=TIME(14,0,0),コード表!$B$93,IF($Q117=TIME(14,30,0),コード表!$B$94,IF($Q117=TIME(15,0,0),コード表!$B$95,IF($Q117=TIME(15,30,0),コード表!$B$96,IF($Q117=TIME(16,0,0),コード表!$B$97,IF($Q117=TIME(16,30,0),コード表!$B$98,IF($Q117=TIME(17,0,0),コード表!$B$99,IF($Q117=TIME(17,30,0),コード表!$B$100,IF($Q117=TIME(18,0,0),コード表!$B$101))))))))))))))))))))))))))))))))))</f>
        <v/>
      </c>
      <c r="BA117" s="547" t="str">
        <f>IF(W117="","",IF($Q117=TIME(2,0,0),コード表!$B$102,IF($Q117=TIME(2,30,0),コード表!$B$103,IF($Q117=TIME(3,0,0),コード表!$B$104,IF($Q117=TIME(3,30,0),コード表!$B$105,IF($Q117=TIME(4,0,0),コード表!$B$106,IF($Q117=TIME(4,30,0),コード表!$B$107,IF($Q117=TIME(5,0,0),コード表!$B$108,IF($Q117=TIME(5,30,0),コード表!$B$109,IF($Q117=TIME(6,0,0),コード表!$B$110,IF($Q117=TIME(6,30,0),コード表!$B$111,IF($Q117=TIME(7,0,0),コード表!$B$112,IF($Q117=TIME(7,30,0),コード表!$B$113,IF($Q117=TIME(8,0,0),コード表!$B$114,IF($Q117=TIME(8,30,0),コード表!$B$115,IF($Q117=TIME(9,0,0),コード表!$B$116,IF($Q117=TIME(9,30,0),コード表!$B$117,IF($Q117=TIME(10,0,0),コード表!$B$118,IF($Q117=TIME(10,30,0),コード表!$B$119,IF($Q117=TIME(11,0,0),コード表!$B$120,IF($Q117=TIME(11,30,0),コード表!$B$121,IF($Q117=TIME(12,0,0),コード表!$B$122,IF($Q117=TIME(12,30,0),コード表!$B$123,IF($Q117=TIME(13,0,0),コード表!$B$124,IF($Q117=TIME(13,30,0),コード表!$B$125,IF($Q117=TIME(14,0,0),コード表!$B$126,IF($Q117=TIME(14,30,0),コード表!$B$127,IF($Q117=TIME(15,0,0),コード表!$B$128,IF($Q117=TIME(15,30,0),コード表!$B$129,IF($Q117=TIME(16,0,0),コード表!$B$130,IF($Q117=TIME(16,30,0),コード表!$B$131,IF($Q117=TIME(17,0,0),コード表!$B$132,IF($Q117=TIME(17,30,0),コード表!$B$133,IF($Q117=TIME(18,0,0),コード表!$B$134))))))))))))))))))))))))))))))))))</f>
        <v/>
      </c>
      <c r="BB117" s="408" t="str">
        <f>IF(Y117="","",Y117*コード表!$B$135)</f>
        <v/>
      </c>
      <c r="BC117" s="5"/>
      <c r="BD117" s="5"/>
      <c r="BE117" s="5"/>
      <c r="BF117" s="410">
        <f>DATE(請求書!$K$29,請求書!$Q$29,'実績記録 （２枚用）'!AE117)</f>
        <v>45845</v>
      </c>
      <c r="BG117" s="411">
        <f t="shared" ref="BG117" si="330">SUMIF($AT$105:$AT$166,BF117,$AW$105:$AW$166)</f>
        <v>0</v>
      </c>
      <c r="BH117" s="419" t="str">
        <f>IF($AG117=TIME(2,0,0),コード表!$B$3,IF($AG117=TIME(2,30,0),コード表!$B$4,IF($AG117=TIME(3,0,0),コード表!$B$5,IF($AG117=TIME(3,30,0),コード表!$B$6,IF($AG117=TIME(4,0,0),コード表!$B$7,IF($AG117=TIME(4,30,0),コード表!$B$8,IF($AG117=TIME(5,0,0),コード表!$B$9,IF($AG117=TIME(5,30,0),コード表!$B$10,IF($AG117=TIME(6,0,0),コード表!$B$11,IF($AG117=TIME(6,30,0),コード表!$B$12,IF($AG117=TIME(7,0,0),コード表!$B$13,IF($AG117=TIME(7,30,0),コード表!$B$14,IF($AG117=TIME(8,0,0),コード表!$B$15,IF($AG117=TIME(8,30,0),コード表!$B$16,IF($AG117=TIME(9,0,0),コード表!$B$17,IF($AG117=TIME(9,30,0),コード表!$B$18,IF($AG117=TIME(10,0,0),コード表!$B$19,IF($AG117=TIME(10,30,0),コード表!$B$20,IF($AG117=TIME(11,0,0),コード表!$B$21,IF($AG117=TIME(11,30,0),コード表!$B$22,IF($AG117=TIME(12,0,0),コード表!$B$23,IF($AG117=TIME(12,30,0),コード表!$B$24,IF($AG117=TIME(13,0,0),コード表!$B$25,IF($AG117=TIME(13,30,0),コード表!$B$26,IF($AG117=TIME(14,0,0),コード表!$B$27,IF($AG117=TIME(14,30,0),コード表!$B$28,IF($AG117=TIME(15,0,0),コード表!$B$29,IF($AG117=TIME(15,30,0),コード表!$B$30,IF($AG117=TIME(16,0,0),コード表!$B$31,IF($AG117=TIME(16,30,0),コード表!$B$32,IF($AG117=TIME(17,0,0),コード表!$B$33,IF($AG117=TIME(17,30,0),コード表!$B$34,IF($AG117=TIME(18,0,0),コード表!$B$35,"")))))))))))))))))))))))))))))))))</f>
        <v/>
      </c>
      <c r="BI117" s="420" t="str">
        <f t="shared" ref="BI117" si="331">IF(SUMIFS($AY$105:$AY$166,$AT$105:$AT$166,BF117)&gt;0,"〇","")</f>
        <v/>
      </c>
      <c r="BJ117" s="420" t="str">
        <f>IF(BI117="","",IF($AG117=TIME(2,0,0),コード表!$B$36,IF($AG117=TIME(2,30,0),コード表!$B$37,IF($AG117=TIME(3,0,0),コード表!$B$38,IF($AG117=TIME(3,30,0),コード表!$B$39,IF($AG117=TIME(4,0,0),コード表!$B$40,IF($AG117=TIME(4,30,0),コード表!$B$41,IF($AG117=TIME(5,0,0),コード表!$B$42,IF($AG117=TIME(5,30,0),コード表!$B$43,IF($AG117=TIME(6,0,0),コード表!$B$44,IF($AG117=TIME(6,30,0),コード表!$B$45,IF($AG117=TIME(7,0,0),コード表!$B$46,IF($AG117=TIME(7,30,0),コード表!$B$47,IF($AG117=TIME(8,0,0),コード表!$B$48,IF($AG117=TIME(8,30,0),コード表!$B$49,IF($AG117=TIME(9,0,0),コード表!$B$50,IF($AG117=TIME(9,30,0),コード表!$B$51,IF($AG117=TIME(10,0,0),コード表!$B$52,IF($AG117=TIME(10,30,0),コード表!$B$53,IF($AG117=TIME(11,0,0),コード表!$B$54,IF($AG117=TIME(11,30,0),コード表!$B$55,IF($AG117=TIME(12,0,0),コード表!$B$56,IF($AG117=TIME(12,30,0),コード表!$B$57,IF($AG117=TIME(13,0,0),コード表!$B$58,IF($AG117=TIME(13,30,0),コード表!$B$59,IF($AG117=TIME(14,0,0),コード表!$B$60,IF($AG117=TIME(14,30,0),コード表!$B$61,IF($AG117=TIME(15,0,0),コード表!$B$62,IF($AG117=TIME(15,30,0),コード表!$B$63,IF($AG117=TIME(16,0,0),コード表!$B$64,IF($AG117=TIME(16,30,0),コード表!$B$65,IF($AG117=TIME(17,0,0),コード表!$B$66,IF($AG117=TIME(17,30,0),コード表!$B$67,IF($AG117=TIME(18,0,0),コード表!$B$68))))))))))))))))))))))))))))))))))</f>
        <v/>
      </c>
      <c r="BK117" s="420" t="str">
        <f t="shared" ref="BK117" si="332">IF(SUMIFS($AZ$105:$AZ$166,$AT$105:$AT$166,BF117)&gt;0,"〇","")</f>
        <v/>
      </c>
      <c r="BL117" s="420" t="str">
        <f>IF(BK117="","",IF($AG117=TIME(2,0,0),コード表!$B$69,IF($AG117=TIME(2,30,0),コード表!$B$70,IF($AG117=TIME(3,0,0),コード表!$B$71,IF($AG117=TIME(3,30,0),コード表!$B$72,IF($AG117=TIME(4,0,0),コード表!$B$73,IF($AG117=TIME(4,30,0),コード表!$B$74,IF($AG117=TIME(5,0,0),コード表!$B$75,IF($AG117=TIME(5,30,0),コード表!$B$76,IF($AG117=TIME(6,0,0),コード表!$B$77,IF($AG117=TIME(6,30,0),コード表!$B$78,IF($AG117=TIME(7,0,0),コード表!$B$79,IF($AG117=TIME(7,30,0),コード表!$B$80,IF($AG117=TIME(8,0,0),コード表!$B$81,IF($AG117=TIME(8,30,0),コード表!$B$82,IF($AG117=TIME(9,0,0),コード表!$B$83,IF($AG117=TIME(9,30,0),コード表!$B$84,IF($AG117=TIME(10,0,0),コード表!$B$85,IF($AG117=TIME(10,30,0),コード表!$B$86,IF($AG117=TIME(11,0,0),コード表!$B$87,IF($AG117=TIME(11,30,0),コード表!$B$88,IF($AG117=TIME(12,0,0),コード表!$B$89,IF($AG117=TIME(12,30,0),コード表!$B$90,IF($AG117=TIME(13,0,0),コード表!$B$91,IF($AG117=TIME(13,30,0),コード表!$B$92,IF($AG117=TIME(14,0,0),コード表!$B$93,IF($AG117=TIME(14,30,0),コード表!$B$94,IF($AG117=TIME(15,0,0),コード表!$B$95,IF($AG117=TIME(15,30,0),コード表!$B$96,IF($AG117=TIME(16,0,0),コード表!$B$97,IF($AG117=TIME(16,30,0),コード表!$B$98,IF($AG117=TIME(17,0,0),コード表!$B$99,IF($AG117=TIME(17,30,0),コード表!$B$100,IF($AG117=TIME(18,0,0),コード表!$B$101))))))))))))))))))))))))))))))))))</f>
        <v/>
      </c>
      <c r="BM117" s="407" t="str">
        <f t="shared" ref="BM117" si="333">IF(SUMIFS($BA$105:$BA$166,$AT$105:$AT$166,BF117)&gt;0,"〇","")</f>
        <v/>
      </c>
      <c r="BN117" s="407" t="str">
        <f>IF(BM117="","",IF($AG117=TIME(2,0,0),コード表!$B$102,IF($AG117=TIME(2,30,0),コード表!$B$103,IF($AG117=TIME(3,0,0),コード表!$B$104,IF($AG117=TIME(3,30,0),コード表!$B$105,IF($AG117=TIME(4,0,0),コード表!$B$106,IF($AG117=TIME(4,30,0),コード表!$B$107,IF($AG117=TIME(5,0,0),コード表!$B$108,IF($AG117=TIME(5,30,0),コード表!$B$109,IF($AG117=TIME(6,0,0),コード表!$B$110,IF($AG117=TIME(6,30,0),コード表!$B$111,IF($AG117=TIME(7,0,0),コード表!$B$112,IF($AG117=TIME(7,30,0),コード表!$B$113,IF($AG117=TIME(8,0,0),コード表!$B$114,IF($AG117=TIME(8,30,0),コード表!$B$115,IF($AG117=TIME(9,0,0),コード表!$B$116,IF($AG117=TIME(9,30,0),コード表!$B$117,IF($AG117=TIME(10,0,0),コード表!$B$118,IF($AG117=TIME(10,30,0),コード表!$B$119,IF($AG117=TIME(11,0,0),コード表!$B$120,IF($AG117=TIME(11,30,0),コード表!$B$121,IF($AG117=TIME(12,0,0),コード表!$B$122,IF($AG117=TIME(12,30,0),コード表!$B$123,IF($AG117=TIME(13,0,0),コード表!$B$124,IF($AG117=TIME(13,30,0),コード表!$B$125,IF($AG117=TIME(14,0,0),コード表!$B$126,IF($AG117=TIME(14,30,0),コード表!$B$127,IF($AG117=TIME(15,0,0),コード表!$B$128,IF($AG117=TIME(15,30,0),コード表!$B$129,IF($AG117=TIME(16,0,0),コード表!$B$130,IF($AG117=TIME(16,30,0),コード表!$B$131,IF($AG117=TIME(17,0,0),コード表!$B$132,IF($AG117=TIME(17,30,0),コード表!$B$133,IF($AG117=TIME(18,0,0),コード表!$B$134))))))))))))))))))))))))))))))))))</f>
        <v/>
      </c>
      <c r="BO117" s="408" t="str">
        <f t="shared" ref="BO117" si="334">IF(SUMIF($AT$105:$AT$166,BF117,$BB$105:$BB$166)=0,"",SUMIF($AT$105:$AT$166,BF117,$BB$105:$BB$166))</f>
        <v/>
      </c>
      <c r="BP117" s="409" t="str">
        <f t="shared" ref="BP117" si="335">IF(AND(BH117="",BJ117="",BL117="",BN117="",BO117=""),"",MAX(BH117+BJ117,BH117+BL117,BH117+BN117))</f>
        <v/>
      </c>
      <c r="BQ117" s="406" t="str">
        <f t="shared" ref="BQ117" si="336">IF(AND(BH117="",BJ117="",BL117="",BN117=""),"",IF(AND(BJ117="",BL117="",BN117=""),"加算無",IF(MAX(BH117+BJ117+BO117,BH117+BL117+BO117,BH117+BN117+BO117)=BH117+BJ117+BO117,"重度",IF(MAX(BH117+BJ117+BO117,BH117+BL117+BO117,BH117+BN117+BO117)=BH117+BL117+BO117,"外",IF(MAX(BH117+BJ117+BO117,BH117+BL117+BO117,BH117+BN117+BO117)=BH117+BN117+BO117,"内")))))</f>
        <v/>
      </c>
    </row>
    <row r="118" spans="1:69" ht="17.850000000000001" customHeight="1" thickTop="1" thickBot="1">
      <c r="A118" s="12"/>
      <c r="B118" s="16"/>
      <c r="C118" s="288"/>
      <c r="D118" s="289"/>
      <c r="E118" s="292"/>
      <c r="F118" s="293"/>
      <c r="G118" s="296"/>
      <c r="H118" s="297"/>
      <c r="I118" s="299"/>
      <c r="J118" s="301"/>
      <c r="K118" s="297"/>
      <c r="L118" s="301"/>
      <c r="M118" s="297"/>
      <c r="N118" s="299"/>
      <c r="O118" s="417"/>
      <c r="P118" s="418"/>
      <c r="Q118" s="394"/>
      <c r="R118" s="395"/>
      <c r="S118" s="378"/>
      <c r="T118" s="379"/>
      <c r="U118" s="382"/>
      <c r="V118" s="383"/>
      <c r="W118" s="382"/>
      <c r="X118" s="383"/>
      <c r="Y118" s="382"/>
      <c r="Z118" s="398"/>
      <c r="AA118" s="402"/>
      <c r="AB118" s="403"/>
      <c r="AC118" s="404"/>
      <c r="AD118" s="127"/>
      <c r="AE118" s="430"/>
      <c r="AF118" s="432"/>
      <c r="AG118" s="387"/>
      <c r="AH118" s="388"/>
      <c r="AI118" s="388"/>
      <c r="AJ118" s="389"/>
      <c r="AK118" s="374"/>
      <c r="AL118" s="374"/>
      <c r="AM118" s="374"/>
      <c r="AN118" s="374"/>
      <c r="AO118" s="375"/>
      <c r="AP118" s="128"/>
      <c r="AQ118" s="129"/>
      <c r="AR118" s="128"/>
      <c r="AS118" s="5"/>
      <c r="AT118" s="390"/>
      <c r="AU118" s="391"/>
      <c r="AV118" s="391"/>
      <c r="AW118" s="421"/>
      <c r="AX118" s="546"/>
      <c r="AY118" s="546"/>
      <c r="AZ118" s="546"/>
      <c r="BA118" s="547"/>
      <c r="BB118" s="408"/>
      <c r="BC118" s="5"/>
      <c r="BD118" s="5"/>
      <c r="BE118" s="5"/>
      <c r="BF118" s="410"/>
      <c r="BG118" s="411"/>
      <c r="BH118" s="419"/>
      <c r="BI118" s="420"/>
      <c r="BJ118" s="420"/>
      <c r="BK118" s="420"/>
      <c r="BL118" s="420"/>
      <c r="BM118" s="407"/>
      <c r="BN118" s="407"/>
      <c r="BO118" s="408"/>
      <c r="BP118" s="409"/>
      <c r="BQ118" s="406"/>
    </row>
    <row r="119" spans="1:69" ht="17.850000000000001" customHeight="1" thickTop="1" thickBot="1">
      <c r="A119" s="12"/>
      <c r="B119" s="16"/>
      <c r="C119" s="288"/>
      <c r="D119" s="289"/>
      <c r="E119" s="290" t="str">
        <f>IF(C119="","",TEXT(AT119,"aaa"))</f>
        <v/>
      </c>
      <c r="F119" s="291"/>
      <c r="G119" s="294"/>
      <c r="H119" s="295"/>
      <c r="I119" s="412" t="s">
        <v>122</v>
      </c>
      <c r="J119" s="413"/>
      <c r="K119" s="414"/>
      <c r="L119" s="413"/>
      <c r="M119" s="414"/>
      <c r="N119" s="412" t="s">
        <v>122</v>
      </c>
      <c r="O119" s="415"/>
      <c r="P119" s="416"/>
      <c r="Q119" s="438" t="str">
        <f>IF(G119="","",IF(AW119&lt;TIME(2,0,0),TIME(2,0,0),IF(MINUTE(AW119)&lt;30,TIME(HOUR(AW119),30,0),TIME(HOUR(AW119)+1,0,0))))</f>
        <v/>
      </c>
      <c r="R119" s="439"/>
      <c r="S119" s="376"/>
      <c r="T119" s="377"/>
      <c r="U119" s="380"/>
      <c r="V119" s="381"/>
      <c r="W119" s="380"/>
      <c r="X119" s="381"/>
      <c r="Y119" s="396"/>
      <c r="Z119" s="397"/>
      <c r="AA119" s="399"/>
      <c r="AB119" s="400"/>
      <c r="AC119" s="401"/>
      <c r="AD119" s="127"/>
      <c r="AE119" s="429">
        <v>8</v>
      </c>
      <c r="AF119" s="431" t="str">
        <f t="shared" ref="AF119" ca="1" si="337">IF(OR($AE$10="",AE119=""),"",TEXT(DATE(YEAR(TODAY()),$AE$10,AE119),"aaa"))</f>
        <v>火</v>
      </c>
      <c r="AG119" s="384" t="str">
        <f t="shared" ref="AG119" si="338">IF(BG119=0,"",IF(BG119&lt;TIME(2,0,0),TIME(2,0,0),IF(MINUTE(BG119)&lt;30,TIME(HOUR(BG119),30,0),TIME(HOUR(BG119)+1,0,0))))</f>
        <v/>
      </c>
      <c r="AH119" s="385"/>
      <c r="AI119" s="385"/>
      <c r="AJ119" s="386"/>
      <c r="AK119" s="372" t="str">
        <f t="shared" ref="AK119" si="339">IF(AND(BH119="",BJ119="",BL119="",BN119="",BO119=""),"",MAX(BH119+BJ119+BO119,BH119+BL119+BO119,BH119+BN119+BO119))</f>
        <v/>
      </c>
      <c r="AL119" s="372"/>
      <c r="AM119" s="372"/>
      <c r="AN119" s="372"/>
      <c r="AO119" s="373"/>
      <c r="AP119" s="128"/>
      <c r="AQ119" s="129"/>
      <c r="AR119" s="128"/>
      <c r="AS119" s="5"/>
      <c r="AT119" s="390" t="e">
        <f>DATE(請求書!$K$29,請求書!$Q$29,'実績記録 （２枚用）'!C119)</f>
        <v>#NUM!</v>
      </c>
      <c r="AU119" s="391">
        <f>TIME(G119,J119,0)</f>
        <v>0</v>
      </c>
      <c r="AV119" s="391">
        <f>TIME(L119,O119,0)</f>
        <v>0</v>
      </c>
      <c r="AW119" s="421">
        <f t="shared" ref="AW119" si="340">AV119-AU119</f>
        <v>0</v>
      </c>
      <c r="AX119" s="546" t="str">
        <f>IF($Q119=TIME(2,0,0),コード表!$B$3,IF($Q119=TIME(2,30,0),コード表!$B$4,IF($Q119=TIME(3,0,0),コード表!$B$5,IF($Q119=TIME(3,30,0),コード表!$B$6,IF($Q119=TIME(4,0,0),コード表!$B$7,IF($Q119=TIME(4,30,0),コード表!$B$8,IF($Q119=TIME(5,0,0),コード表!$B$9,IF($Q119=TIME(5,30,0),コード表!$B$10,IF($Q119=TIME(6,0,0),コード表!$B$11,IF($Q119=TIME(6,30,0),コード表!$B$12,IF($Q119=TIME(7,0,0),コード表!$B$13,IF($Q119=TIME(7,30,0),コード表!$B$14,IF($Q119=TIME(8,0,0),コード表!$B$15,IF($Q119=TIME(8,30,0),コード表!$B$16,IF($Q119=TIME(9,0,0),コード表!$B$17,IF($Q119=TIME(9,30,0),コード表!$B$18,IF($Q119=TIME(10,0,0),コード表!$B$19,IF($Q119=TIME(10,30,0),コード表!$B$20,IF($Q119=TIME(11,0,0),コード表!$B$21,IF($Q119=TIME(11,30,0),コード表!$B$22,IF($Q119=TIME(12,0,0),コード表!$B$23,IF($Q119=TIME(12,30,0),コード表!$B$24,IF($Q119=TIME(13,0,0),コード表!$B$25,IF($Q119=TIME(13,30,0),コード表!$B$26,IF($Q119=TIME(14,0,0),コード表!$B$27,IF($Q119=TIME(14,30,0),コード表!$B$28,IF($Q119=TIME(15,0,0),コード表!$B$29,IF($Q119=TIME(15,30,0),コード表!$B$30,IF($Q119=TIME(16,0,0),コード表!$B$31,IF($Q119=TIME(16,30,0),コード表!$B$32,IF($Q119=TIME(17,0,0),コード表!$B$33,IF($Q119=TIME(17,30,0),コード表!$B$34,IF($Q119=TIME(18,0,0),コード表!$B$35,"")))))))))))))))))))))))))))))))))</f>
        <v/>
      </c>
      <c r="AY119" s="546" t="str">
        <f>IF(S119="","",IF($Q119=TIME(2,0,0),コード表!$B$36,IF($Q119=TIME(2,30,0),コード表!$B$37,IF($Q119=TIME(3,0,0),コード表!$B$38,IF($Q119=TIME(3,30,0),コード表!$B$39,IF($Q119=TIME(4,0,0),コード表!$B$40,IF($Q119=TIME(4,30,0),コード表!$B$41,IF($Q119=TIME(5,0,0),コード表!$B$42,IF($Q119=TIME(5,30,0),コード表!$B$43,IF($Q119=TIME(6,0,0),コード表!$B$44,IF($Q119=TIME(6,30,0),コード表!$B$45,IF($Q119=TIME(7,0,0),コード表!$B$46,IF($Q119=TIME(7,30,0),コード表!$B$47,IF($Q119=TIME(8,0,0),コード表!$B$48,IF($Q119=TIME(8,30,0),コード表!$B$49,IF($Q119=TIME(9,0,0),コード表!$B$50,IF($Q119=TIME(9,30,0),コード表!$B$51,IF($Q119=TIME(10,0,0),コード表!$B$52,IF($Q119=TIME(10,30,0),コード表!$B$53,IF($Q119=TIME(11,0,0),コード表!$B$54,IF($Q119=TIME(11,30,0),コード表!$B$55,IF($Q119=TIME(12,0,0),コード表!$B$56,IF($Q119=TIME(12,30,0),コード表!$B$57,IF($Q119=TIME(13,0,0),コード表!$B$58,IF($Q119=TIME(13,30,0),コード表!$B$59,IF($Q119=TIME(14,0,0),コード表!$B$60,IF($Q119=TIME(14,30,0),コード表!$B$61,IF($Q119=TIME(15,0,0),コード表!$B$62,IF($Q119=TIME(15,30,0),コード表!$B$63,IF($Q119=TIME(16,0,0),コード表!$B$64,IF($Q119=TIME(16,30,0),コード表!$B$65,IF($Q119=TIME(17,0,0),コード表!$B$66,IF($Q119=TIME(17,30,0),コード表!$B$67,IF($Q119=TIME(18,0,0),コード表!$B$68))))))))))))))))))))))))))))))))))</f>
        <v/>
      </c>
      <c r="AZ119" s="546" t="str">
        <f>IF(U119="","",IF($Q119=TIME(2,0,0),コード表!$B$69,IF($Q119=TIME(2,30,0),コード表!$B$70,IF($Q119=TIME(3,0,0),コード表!$B$71,IF($Q119=TIME(3,30,0),コード表!$B$72,IF($Q119=TIME(4,0,0),コード表!$B$73,IF($Q119=TIME(4,30,0),コード表!$B$74,IF($Q119=TIME(5,0,0),コード表!$B$75,IF($Q119=TIME(5,30,0),コード表!$B$76,IF($Q119=TIME(6,0,0),コード表!$B$77,IF($Q119=TIME(6,30,0),コード表!$B$78,IF($Q119=TIME(7,0,0),コード表!$B$79,IF($Q119=TIME(7,30,0),コード表!$B$80,IF($Q119=TIME(8,0,0),コード表!$B$81,IF($Q119=TIME(8,30,0),コード表!$B$82,IF($Q119=TIME(9,0,0),コード表!$B$83,IF($Q119=TIME(9,30,0),コード表!$B$84,IF($Q119=TIME(10,0,0),コード表!$B$85,IF($Q119=TIME(10,30,0),コード表!$B$86,IF($Q119=TIME(11,0,0),コード表!$B$87,IF($Q119=TIME(11,30,0),コード表!$B$88,IF($Q119=TIME(12,0,0),コード表!$B$89,IF($Q119=TIME(12,30,0),コード表!$B$90,IF($Q119=TIME(13,0,0),コード表!$B$91,IF($Q119=TIME(13,30,0),コード表!$B$92,IF($Q119=TIME(14,0,0),コード表!$B$93,IF($Q119=TIME(14,30,0),コード表!$B$94,IF($Q119=TIME(15,0,0),コード表!$B$95,IF($Q119=TIME(15,30,0),コード表!$B$96,IF($Q119=TIME(16,0,0),コード表!$B$97,IF($Q119=TIME(16,30,0),コード表!$B$98,IF($Q119=TIME(17,0,0),コード表!$B$99,IF($Q119=TIME(17,30,0),コード表!$B$100,IF($Q119=TIME(18,0,0),コード表!$B$101))))))))))))))))))))))))))))))))))</f>
        <v/>
      </c>
      <c r="BA119" s="547" t="str">
        <f>IF(W119="","",IF($Q119=TIME(2,0,0),コード表!$B$102,IF($Q119=TIME(2,30,0),コード表!$B$103,IF($Q119=TIME(3,0,0),コード表!$B$104,IF($Q119=TIME(3,30,0),コード表!$B$105,IF($Q119=TIME(4,0,0),コード表!$B$106,IF($Q119=TIME(4,30,0),コード表!$B$107,IF($Q119=TIME(5,0,0),コード表!$B$108,IF($Q119=TIME(5,30,0),コード表!$B$109,IF($Q119=TIME(6,0,0),コード表!$B$110,IF($Q119=TIME(6,30,0),コード表!$B$111,IF($Q119=TIME(7,0,0),コード表!$B$112,IF($Q119=TIME(7,30,0),コード表!$B$113,IF($Q119=TIME(8,0,0),コード表!$B$114,IF($Q119=TIME(8,30,0),コード表!$B$115,IF($Q119=TIME(9,0,0),コード表!$B$116,IF($Q119=TIME(9,30,0),コード表!$B$117,IF($Q119=TIME(10,0,0),コード表!$B$118,IF($Q119=TIME(10,30,0),コード表!$B$119,IF($Q119=TIME(11,0,0),コード表!$B$120,IF($Q119=TIME(11,30,0),コード表!$B$121,IF($Q119=TIME(12,0,0),コード表!$B$122,IF($Q119=TIME(12,30,0),コード表!$B$123,IF($Q119=TIME(13,0,0),コード表!$B$124,IF($Q119=TIME(13,30,0),コード表!$B$125,IF($Q119=TIME(14,0,0),コード表!$B$126,IF($Q119=TIME(14,30,0),コード表!$B$127,IF($Q119=TIME(15,0,0),コード表!$B$128,IF($Q119=TIME(15,30,0),コード表!$B$129,IF($Q119=TIME(16,0,0),コード表!$B$130,IF($Q119=TIME(16,30,0),コード表!$B$131,IF($Q119=TIME(17,0,0),コード表!$B$132,IF($Q119=TIME(17,30,0),コード表!$B$133,IF($Q119=TIME(18,0,0),コード表!$B$134))))))))))))))))))))))))))))))))))</f>
        <v/>
      </c>
      <c r="BB119" s="408" t="str">
        <f>IF(Y119="","",Y119*コード表!$B$135)</f>
        <v/>
      </c>
      <c r="BC119" s="5"/>
      <c r="BD119" s="5"/>
      <c r="BE119" s="5"/>
      <c r="BF119" s="410">
        <f>DATE(請求書!$K$29,請求書!$Q$29,'実績記録 （２枚用）'!AE119)</f>
        <v>45846</v>
      </c>
      <c r="BG119" s="411">
        <f t="shared" ref="BG119" si="341">SUMIF($AT$105:$AT$166,BF119,$AW$105:$AW$166)</f>
        <v>0</v>
      </c>
      <c r="BH119" s="419" t="str">
        <f>IF($AG119=TIME(2,0,0),コード表!$B$3,IF($AG119=TIME(2,30,0),コード表!$B$4,IF($AG119=TIME(3,0,0),コード表!$B$5,IF($AG119=TIME(3,30,0),コード表!$B$6,IF($AG119=TIME(4,0,0),コード表!$B$7,IF($AG119=TIME(4,30,0),コード表!$B$8,IF($AG119=TIME(5,0,0),コード表!$B$9,IF($AG119=TIME(5,30,0),コード表!$B$10,IF($AG119=TIME(6,0,0),コード表!$B$11,IF($AG119=TIME(6,30,0),コード表!$B$12,IF($AG119=TIME(7,0,0),コード表!$B$13,IF($AG119=TIME(7,30,0),コード表!$B$14,IF($AG119=TIME(8,0,0),コード表!$B$15,IF($AG119=TIME(8,30,0),コード表!$B$16,IF($AG119=TIME(9,0,0),コード表!$B$17,IF($AG119=TIME(9,30,0),コード表!$B$18,IF($AG119=TIME(10,0,0),コード表!$B$19,IF($AG119=TIME(10,30,0),コード表!$B$20,IF($AG119=TIME(11,0,0),コード表!$B$21,IF($AG119=TIME(11,30,0),コード表!$B$22,IF($AG119=TIME(12,0,0),コード表!$B$23,IF($AG119=TIME(12,30,0),コード表!$B$24,IF($AG119=TIME(13,0,0),コード表!$B$25,IF($AG119=TIME(13,30,0),コード表!$B$26,IF($AG119=TIME(14,0,0),コード表!$B$27,IF($AG119=TIME(14,30,0),コード表!$B$28,IF($AG119=TIME(15,0,0),コード表!$B$29,IF($AG119=TIME(15,30,0),コード表!$B$30,IF($AG119=TIME(16,0,0),コード表!$B$31,IF($AG119=TIME(16,30,0),コード表!$B$32,IF($AG119=TIME(17,0,0),コード表!$B$33,IF($AG119=TIME(17,30,0),コード表!$B$34,IF($AG119=TIME(18,0,0),コード表!$B$35,"")))))))))))))))))))))))))))))))))</f>
        <v/>
      </c>
      <c r="BI119" s="420" t="str">
        <f t="shared" ref="BI119" si="342">IF(SUMIFS($AY$105:$AY$166,$AT$105:$AT$166,BF119)&gt;0,"〇","")</f>
        <v/>
      </c>
      <c r="BJ119" s="420" t="str">
        <f>IF(BI119="","",IF($AG119=TIME(2,0,0),コード表!$B$36,IF($AG119=TIME(2,30,0),コード表!$B$37,IF($AG119=TIME(3,0,0),コード表!$B$38,IF($AG119=TIME(3,30,0),コード表!$B$39,IF($AG119=TIME(4,0,0),コード表!$B$40,IF($AG119=TIME(4,30,0),コード表!$B$41,IF($AG119=TIME(5,0,0),コード表!$B$42,IF($AG119=TIME(5,30,0),コード表!$B$43,IF($AG119=TIME(6,0,0),コード表!$B$44,IF($AG119=TIME(6,30,0),コード表!$B$45,IF($AG119=TIME(7,0,0),コード表!$B$46,IF($AG119=TIME(7,30,0),コード表!$B$47,IF($AG119=TIME(8,0,0),コード表!$B$48,IF($AG119=TIME(8,30,0),コード表!$B$49,IF($AG119=TIME(9,0,0),コード表!$B$50,IF($AG119=TIME(9,30,0),コード表!$B$51,IF($AG119=TIME(10,0,0),コード表!$B$52,IF($AG119=TIME(10,30,0),コード表!$B$53,IF($AG119=TIME(11,0,0),コード表!$B$54,IF($AG119=TIME(11,30,0),コード表!$B$55,IF($AG119=TIME(12,0,0),コード表!$B$56,IF($AG119=TIME(12,30,0),コード表!$B$57,IF($AG119=TIME(13,0,0),コード表!$B$58,IF($AG119=TIME(13,30,0),コード表!$B$59,IF($AG119=TIME(14,0,0),コード表!$B$60,IF($AG119=TIME(14,30,0),コード表!$B$61,IF($AG119=TIME(15,0,0),コード表!$B$62,IF($AG119=TIME(15,30,0),コード表!$B$63,IF($AG119=TIME(16,0,0),コード表!$B$64,IF($AG119=TIME(16,30,0),コード表!$B$65,IF($AG119=TIME(17,0,0),コード表!$B$66,IF($AG119=TIME(17,30,0),コード表!$B$67,IF($AG119=TIME(18,0,0),コード表!$B$68))))))))))))))))))))))))))))))))))</f>
        <v/>
      </c>
      <c r="BK119" s="420" t="str">
        <f t="shared" ref="BK119" si="343">IF(SUMIFS($AZ$105:$AZ$166,$AT$105:$AT$166,BF119)&gt;0,"〇","")</f>
        <v/>
      </c>
      <c r="BL119" s="420" t="str">
        <f>IF(BK119="","",IF($AG119=TIME(2,0,0),コード表!$B$69,IF($AG119=TIME(2,30,0),コード表!$B$70,IF($AG119=TIME(3,0,0),コード表!$B$71,IF($AG119=TIME(3,30,0),コード表!$B$72,IF($AG119=TIME(4,0,0),コード表!$B$73,IF($AG119=TIME(4,30,0),コード表!$B$74,IF($AG119=TIME(5,0,0),コード表!$B$75,IF($AG119=TIME(5,30,0),コード表!$B$76,IF($AG119=TIME(6,0,0),コード表!$B$77,IF($AG119=TIME(6,30,0),コード表!$B$78,IF($AG119=TIME(7,0,0),コード表!$B$79,IF($AG119=TIME(7,30,0),コード表!$B$80,IF($AG119=TIME(8,0,0),コード表!$B$81,IF($AG119=TIME(8,30,0),コード表!$B$82,IF($AG119=TIME(9,0,0),コード表!$B$83,IF($AG119=TIME(9,30,0),コード表!$B$84,IF($AG119=TIME(10,0,0),コード表!$B$85,IF($AG119=TIME(10,30,0),コード表!$B$86,IF($AG119=TIME(11,0,0),コード表!$B$87,IF($AG119=TIME(11,30,0),コード表!$B$88,IF($AG119=TIME(12,0,0),コード表!$B$89,IF($AG119=TIME(12,30,0),コード表!$B$90,IF($AG119=TIME(13,0,0),コード表!$B$91,IF($AG119=TIME(13,30,0),コード表!$B$92,IF($AG119=TIME(14,0,0),コード表!$B$93,IF($AG119=TIME(14,30,0),コード表!$B$94,IF($AG119=TIME(15,0,0),コード表!$B$95,IF($AG119=TIME(15,30,0),コード表!$B$96,IF($AG119=TIME(16,0,0),コード表!$B$97,IF($AG119=TIME(16,30,0),コード表!$B$98,IF($AG119=TIME(17,0,0),コード表!$B$99,IF($AG119=TIME(17,30,0),コード表!$B$100,IF($AG119=TIME(18,0,0),コード表!$B$101))))))))))))))))))))))))))))))))))</f>
        <v/>
      </c>
      <c r="BM119" s="407" t="str">
        <f t="shared" ref="BM119" si="344">IF(SUMIFS($BA$105:$BA$166,$AT$105:$AT$166,BF119)&gt;0,"〇","")</f>
        <v/>
      </c>
      <c r="BN119" s="407" t="str">
        <f>IF(BM119="","",IF($AG119=TIME(2,0,0),コード表!$B$102,IF($AG119=TIME(2,30,0),コード表!$B$103,IF($AG119=TIME(3,0,0),コード表!$B$104,IF($AG119=TIME(3,30,0),コード表!$B$105,IF($AG119=TIME(4,0,0),コード表!$B$106,IF($AG119=TIME(4,30,0),コード表!$B$107,IF($AG119=TIME(5,0,0),コード表!$B$108,IF($AG119=TIME(5,30,0),コード表!$B$109,IF($AG119=TIME(6,0,0),コード表!$B$110,IF($AG119=TIME(6,30,0),コード表!$B$111,IF($AG119=TIME(7,0,0),コード表!$B$112,IF($AG119=TIME(7,30,0),コード表!$B$113,IF($AG119=TIME(8,0,0),コード表!$B$114,IF($AG119=TIME(8,30,0),コード表!$B$115,IF($AG119=TIME(9,0,0),コード表!$B$116,IF($AG119=TIME(9,30,0),コード表!$B$117,IF($AG119=TIME(10,0,0),コード表!$B$118,IF($AG119=TIME(10,30,0),コード表!$B$119,IF($AG119=TIME(11,0,0),コード表!$B$120,IF($AG119=TIME(11,30,0),コード表!$B$121,IF($AG119=TIME(12,0,0),コード表!$B$122,IF($AG119=TIME(12,30,0),コード表!$B$123,IF($AG119=TIME(13,0,0),コード表!$B$124,IF($AG119=TIME(13,30,0),コード表!$B$125,IF($AG119=TIME(14,0,0),コード表!$B$126,IF($AG119=TIME(14,30,0),コード表!$B$127,IF($AG119=TIME(15,0,0),コード表!$B$128,IF($AG119=TIME(15,30,0),コード表!$B$129,IF($AG119=TIME(16,0,0),コード表!$B$130,IF($AG119=TIME(16,30,0),コード表!$B$131,IF($AG119=TIME(17,0,0),コード表!$B$132,IF($AG119=TIME(17,30,0),コード表!$B$133,IF($AG119=TIME(18,0,0),コード表!$B$134))))))))))))))))))))))))))))))))))</f>
        <v/>
      </c>
      <c r="BO119" s="408" t="str">
        <f t="shared" ref="BO119" si="345">IF(SUMIF($AT$105:$AT$166,BF119,$BB$105:$BB$166)=0,"",SUMIF($AT$105:$AT$166,BF119,$BB$105:$BB$166))</f>
        <v/>
      </c>
      <c r="BP119" s="409" t="str">
        <f t="shared" ref="BP119" si="346">IF(AND(BH119="",BJ119="",BL119="",BN119="",BO119=""),"",MAX(BH119+BJ119,BH119+BL119,BH119+BN119))</f>
        <v/>
      </c>
      <c r="BQ119" s="406" t="str">
        <f t="shared" ref="BQ119" si="347">IF(AND(BH119="",BJ119="",BL119="",BN119=""),"",IF(AND(BJ119="",BL119="",BN119=""),"加算無",IF(MAX(BH119+BJ119+BO119,BH119+BL119+BO119,BH119+BN119+BO119)=BH119+BJ119+BO119,"重度",IF(MAX(BH119+BJ119+BO119,BH119+BL119+BO119,BH119+BN119+BO119)=BH119+BL119+BO119,"外",IF(MAX(BH119+BJ119+BO119,BH119+BL119+BO119,BH119+BN119+BO119)=BH119+BN119+BO119,"内")))))</f>
        <v/>
      </c>
    </row>
    <row r="120" spans="1:69" ht="17.850000000000001" customHeight="1" thickTop="1" thickBot="1">
      <c r="A120" s="12"/>
      <c r="B120" s="16"/>
      <c r="C120" s="288"/>
      <c r="D120" s="289"/>
      <c r="E120" s="292"/>
      <c r="F120" s="293"/>
      <c r="G120" s="296"/>
      <c r="H120" s="297"/>
      <c r="I120" s="299"/>
      <c r="J120" s="301"/>
      <c r="K120" s="297"/>
      <c r="L120" s="301"/>
      <c r="M120" s="297"/>
      <c r="N120" s="299"/>
      <c r="O120" s="417"/>
      <c r="P120" s="418"/>
      <c r="Q120" s="394"/>
      <c r="R120" s="395"/>
      <c r="S120" s="378"/>
      <c r="T120" s="379"/>
      <c r="U120" s="382"/>
      <c r="V120" s="383"/>
      <c r="W120" s="382"/>
      <c r="X120" s="383"/>
      <c r="Y120" s="382"/>
      <c r="Z120" s="398"/>
      <c r="AA120" s="402"/>
      <c r="AB120" s="403"/>
      <c r="AC120" s="404"/>
      <c r="AD120" s="127"/>
      <c r="AE120" s="430"/>
      <c r="AF120" s="432"/>
      <c r="AG120" s="387"/>
      <c r="AH120" s="388"/>
      <c r="AI120" s="388"/>
      <c r="AJ120" s="389"/>
      <c r="AK120" s="374"/>
      <c r="AL120" s="374"/>
      <c r="AM120" s="374"/>
      <c r="AN120" s="374"/>
      <c r="AO120" s="375"/>
      <c r="AP120" s="128"/>
      <c r="AQ120" s="129"/>
      <c r="AR120" s="128"/>
      <c r="AS120" s="5"/>
      <c r="AT120" s="390"/>
      <c r="AU120" s="391"/>
      <c r="AV120" s="391"/>
      <c r="AW120" s="421"/>
      <c r="AX120" s="546"/>
      <c r="AY120" s="546"/>
      <c r="AZ120" s="546"/>
      <c r="BA120" s="547"/>
      <c r="BB120" s="408"/>
      <c r="BC120" s="5"/>
      <c r="BD120" s="5"/>
      <c r="BE120" s="5"/>
      <c r="BF120" s="410"/>
      <c r="BG120" s="411"/>
      <c r="BH120" s="419"/>
      <c r="BI120" s="420"/>
      <c r="BJ120" s="420"/>
      <c r="BK120" s="420"/>
      <c r="BL120" s="420"/>
      <c r="BM120" s="407"/>
      <c r="BN120" s="407"/>
      <c r="BO120" s="408"/>
      <c r="BP120" s="409"/>
      <c r="BQ120" s="406"/>
    </row>
    <row r="121" spans="1:69" ht="17.850000000000001" customHeight="1" thickTop="1" thickBot="1">
      <c r="A121" s="12"/>
      <c r="B121" s="16"/>
      <c r="C121" s="288"/>
      <c r="D121" s="289"/>
      <c r="E121" s="290" t="str">
        <f>IF(C121="","",TEXT(AT121,"aaa"))</f>
        <v/>
      </c>
      <c r="F121" s="291"/>
      <c r="G121" s="294"/>
      <c r="H121" s="295"/>
      <c r="I121" s="412" t="s">
        <v>122</v>
      </c>
      <c r="J121" s="413"/>
      <c r="K121" s="414"/>
      <c r="L121" s="413"/>
      <c r="M121" s="414"/>
      <c r="N121" s="412" t="s">
        <v>122</v>
      </c>
      <c r="O121" s="415"/>
      <c r="P121" s="416"/>
      <c r="Q121" s="438" t="str">
        <f t="shared" ref="Q121" si="348">IF(G121="","",IF(AW121&lt;TIME(2,0,0),TIME(2,0,0),IF(MINUTE(AW121)&lt;30,TIME(HOUR(AW121),30,0),TIME(HOUR(AW121)+1,0,0))))</f>
        <v/>
      </c>
      <c r="R121" s="439"/>
      <c r="S121" s="376"/>
      <c r="T121" s="377"/>
      <c r="U121" s="380"/>
      <c r="V121" s="381"/>
      <c r="W121" s="380"/>
      <c r="X121" s="381"/>
      <c r="Y121" s="396"/>
      <c r="Z121" s="397"/>
      <c r="AA121" s="399"/>
      <c r="AB121" s="400"/>
      <c r="AC121" s="401"/>
      <c r="AD121" s="127"/>
      <c r="AE121" s="429">
        <v>9</v>
      </c>
      <c r="AF121" s="431" t="str">
        <f t="shared" ref="AF121" ca="1" si="349">IF(OR($AE$10="",AE121=""),"",TEXT(DATE(YEAR(TODAY()),$AE$10,AE121),"aaa"))</f>
        <v>水</v>
      </c>
      <c r="AG121" s="384" t="str">
        <f t="shared" ref="AG121" si="350">IF(BG121=0,"",IF(BG121&lt;TIME(2,0,0),TIME(2,0,0),IF(MINUTE(BG121)&lt;30,TIME(HOUR(BG121),30,0),TIME(HOUR(BG121)+1,0,0))))</f>
        <v/>
      </c>
      <c r="AH121" s="385"/>
      <c r="AI121" s="385"/>
      <c r="AJ121" s="386"/>
      <c r="AK121" s="372" t="str">
        <f t="shared" ref="AK121" si="351">IF(AND(BH121="",BJ121="",BL121="",BN121="",BO121=""),"",MAX(BH121+BJ121+BO121,BH121+BL121+BO121,BH121+BN121+BO121))</f>
        <v/>
      </c>
      <c r="AL121" s="372"/>
      <c r="AM121" s="372"/>
      <c r="AN121" s="372"/>
      <c r="AO121" s="373"/>
      <c r="AP121" s="128"/>
      <c r="AQ121" s="129"/>
      <c r="AR121" s="128"/>
      <c r="AS121" s="5"/>
      <c r="AT121" s="390" t="e">
        <f>DATE(請求書!$K$29,請求書!$Q$29,'実績記録 （２枚用）'!C121)</f>
        <v>#NUM!</v>
      </c>
      <c r="AU121" s="391">
        <f>TIME(G121,J121,0)</f>
        <v>0</v>
      </c>
      <c r="AV121" s="391">
        <f>TIME(L121,O121,0)</f>
        <v>0</v>
      </c>
      <c r="AW121" s="421">
        <f t="shared" ref="AW121" si="352">AV121-AU121</f>
        <v>0</v>
      </c>
      <c r="AX121" s="546" t="str">
        <f>IF($Q121=TIME(2,0,0),コード表!$B$3,IF($Q121=TIME(2,30,0),コード表!$B$4,IF($Q121=TIME(3,0,0),コード表!$B$5,IF($Q121=TIME(3,30,0),コード表!$B$6,IF($Q121=TIME(4,0,0),コード表!$B$7,IF($Q121=TIME(4,30,0),コード表!$B$8,IF($Q121=TIME(5,0,0),コード表!$B$9,IF($Q121=TIME(5,30,0),コード表!$B$10,IF($Q121=TIME(6,0,0),コード表!$B$11,IF($Q121=TIME(6,30,0),コード表!$B$12,IF($Q121=TIME(7,0,0),コード表!$B$13,IF($Q121=TIME(7,30,0),コード表!$B$14,IF($Q121=TIME(8,0,0),コード表!$B$15,IF($Q121=TIME(8,30,0),コード表!$B$16,IF($Q121=TIME(9,0,0),コード表!$B$17,IF($Q121=TIME(9,30,0),コード表!$B$18,IF($Q121=TIME(10,0,0),コード表!$B$19,IF($Q121=TIME(10,30,0),コード表!$B$20,IF($Q121=TIME(11,0,0),コード表!$B$21,IF($Q121=TIME(11,30,0),コード表!$B$22,IF($Q121=TIME(12,0,0),コード表!$B$23,IF($Q121=TIME(12,30,0),コード表!$B$24,IF($Q121=TIME(13,0,0),コード表!$B$25,IF($Q121=TIME(13,30,0),コード表!$B$26,IF($Q121=TIME(14,0,0),コード表!$B$27,IF($Q121=TIME(14,30,0),コード表!$B$28,IF($Q121=TIME(15,0,0),コード表!$B$29,IF($Q121=TIME(15,30,0),コード表!$B$30,IF($Q121=TIME(16,0,0),コード表!$B$31,IF($Q121=TIME(16,30,0),コード表!$B$32,IF($Q121=TIME(17,0,0),コード表!$B$33,IF($Q121=TIME(17,30,0),コード表!$B$34,IF($Q121=TIME(18,0,0),コード表!$B$35,"")))))))))))))))))))))))))))))))))</f>
        <v/>
      </c>
      <c r="AY121" s="546" t="str">
        <f>IF(S121="","",IF($Q121=TIME(2,0,0),コード表!$B$36,IF($Q121=TIME(2,30,0),コード表!$B$37,IF($Q121=TIME(3,0,0),コード表!$B$38,IF($Q121=TIME(3,30,0),コード表!$B$39,IF($Q121=TIME(4,0,0),コード表!$B$40,IF($Q121=TIME(4,30,0),コード表!$B$41,IF($Q121=TIME(5,0,0),コード表!$B$42,IF($Q121=TIME(5,30,0),コード表!$B$43,IF($Q121=TIME(6,0,0),コード表!$B$44,IF($Q121=TIME(6,30,0),コード表!$B$45,IF($Q121=TIME(7,0,0),コード表!$B$46,IF($Q121=TIME(7,30,0),コード表!$B$47,IF($Q121=TIME(8,0,0),コード表!$B$48,IF($Q121=TIME(8,30,0),コード表!$B$49,IF($Q121=TIME(9,0,0),コード表!$B$50,IF($Q121=TIME(9,30,0),コード表!$B$51,IF($Q121=TIME(10,0,0),コード表!$B$52,IF($Q121=TIME(10,30,0),コード表!$B$53,IF($Q121=TIME(11,0,0),コード表!$B$54,IF($Q121=TIME(11,30,0),コード表!$B$55,IF($Q121=TIME(12,0,0),コード表!$B$56,IF($Q121=TIME(12,30,0),コード表!$B$57,IF($Q121=TIME(13,0,0),コード表!$B$58,IF($Q121=TIME(13,30,0),コード表!$B$59,IF($Q121=TIME(14,0,0),コード表!$B$60,IF($Q121=TIME(14,30,0),コード表!$B$61,IF($Q121=TIME(15,0,0),コード表!$B$62,IF($Q121=TIME(15,30,0),コード表!$B$63,IF($Q121=TIME(16,0,0),コード表!$B$64,IF($Q121=TIME(16,30,0),コード表!$B$65,IF($Q121=TIME(17,0,0),コード表!$B$66,IF($Q121=TIME(17,30,0),コード表!$B$67,IF($Q121=TIME(18,0,0),コード表!$B$68))))))))))))))))))))))))))))))))))</f>
        <v/>
      </c>
      <c r="AZ121" s="546" t="str">
        <f>IF(U121="","",IF($Q121=TIME(2,0,0),コード表!$B$69,IF($Q121=TIME(2,30,0),コード表!$B$70,IF($Q121=TIME(3,0,0),コード表!$B$71,IF($Q121=TIME(3,30,0),コード表!$B$72,IF($Q121=TIME(4,0,0),コード表!$B$73,IF($Q121=TIME(4,30,0),コード表!$B$74,IF($Q121=TIME(5,0,0),コード表!$B$75,IF($Q121=TIME(5,30,0),コード表!$B$76,IF($Q121=TIME(6,0,0),コード表!$B$77,IF($Q121=TIME(6,30,0),コード表!$B$78,IF($Q121=TIME(7,0,0),コード表!$B$79,IF($Q121=TIME(7,30,0),コード表!$B$80,IF($Q121=TIME(8,0,0),コード表!$B$81,IF($Q121=TIME(8,30,0),コード表!$B$82,IF($Q121=TIME(9,0,0),コード表!$B$83,IF($Q121=TIME(9,30,0),コード表!$B$84,IF($Q121=TIME(10,0,0),コード表!$B$85,IF($Q121=TIME(10,30,0),コード表!$B$86,IF($Q121=TIME(11,0,0),コード表!$B$87,IF($Q121=TIME(11,30,0),コード表!$B$88,IF($Q121=TIME(12,0,0),コード表!$B$89,IF($Q121=TIME(12,30,0),コード表!$B$90,IF($Q121=TIME(13,0,0),コード表!$B$91,IF($Q121=TIME(13,30,0),コード表!$B$92,IF($Q121=TIME(14,0,0),コード表!$B$93,IF($Q121=TIME(14,30,0),コード表!$B$94,IF($Q121=TIME(15,0,0),コード表!$B$95,IF($Q121=TIME(15,30,0),コード表!$B$96,IF($Q121=TIME(16,0,0),コード表!$B$97,IF($Q121=TIME(16,30,0),コード表!$B$98,IF($Q121=TIME(17,0,0),コード表!$B$99,IF($Q121=TIME(17,30,0),コード表!$B$100,IF($Q121=TIME(18,0,0),コード表!$B$101))))))))))))))))))))))))))))))))))</f>
        <v/>
      </c>
      <c r="BA121" s="547" t="str">
        <f>IF(W121="","",IF($Q121=TIME(2,0,0),コード表!$B$102,IF($Q121=TIME(2,30,0),コード表!$B$103,IF($Q121=TIME(3,0,0),コード表!$B$104,IF($Q121=TIME(3,30,0),コード表!$B$105,IF($Q121=TIME(4,0,0),コード表!$B$106,IF($Q121=TIME(4,30,0),コード表!$B$107,IF($Q121=TIME(5,0,0),コード表!$B$108,IF($Q121=TIME(5,30,0),コード表!$B$109,IF($Q121=TIME(6,0,0),コード表!$B$110,IF($Q121=TIME(6,30,0),コード表!$B$111,IF($Q121=TIME(7,0,0),コード表!$B$112,IF($Q121=TIME(7,30,0),コード表!$B$113,IF($Q121=TIME(8,0,0),コード表!$B$114,IF($Q121=TIME(8,30,0),コード表!$B$115,IF($Q121=TIME(9,0,0),コード表!$B$116,IF($Q121=TIME(9,30,0),コード表!$B$117,IF($Q121=TIME(10,0,0),コード表!$B$118,IF($Q121=TIME(10,30,0),コード表!$B$119,IF($Q121=TIME(11,0,0),コード表!$B$120,IF($Q121=TIME(11,30,0),コード表!$B$121,IF($Q121=TIME(12,0,0),コード表!$B$122,IF($Q121=TIME(12,30,0),コード表!$B$123,IF($Q121=TIME(13,0,0),コード表!$B$124,IF($Q121=TIME(13,30,0),コード表!$B$125,IF($Q121=TIME(14,0,0),コード表!$B$126,IF($Q121=TIME(14,30,0),コード表!$B$127,IF($Q121=TIME(15,0,0),コード表!$B$128,IF($Q121=TIME(15,30,0),コード表!$B$129,IF($Q121=TIME(16,0,0),コード表!$B$130,IF($Q121=TIME(16,30,0),コード表!$B$131,IF($Q121=TIME(17,0,0),コード表!$B$132,IF($Q121=TIME(17,30,0),コード表!$B$133,IF($Q121=TIME(18,0,0),コード表!$B$134))))))))))))))))))))))))))))))))))</f>
        <v/>
      </c>
      <c r="BB121" s="408" t="str">
        <f>IF(Y121="","",Y121*コード表!$B$135)</f>
        <v/>
      </c>
      <c r="BC121" s="5"/>
      <c r="BD121" s="5"/>
      <c r="BE121" s="5"/>
      <c r="BF121" s="410">
        <f>DATE(請求書!$K$29,請求書!$Q$29,'実績記録 （２枚用）'!AE121)</f>
        <v>45847</v>
      </c>
      <c r="BG121" s="411">
        <f t="shared" ref="BG121" si="353">SUMIF($AT$105:$AT$166,BF121,$AW$105:$AW$166)</f>
        <v>0</v>
      </c>
      <c r="BH121" s="419" t="str">
        <f>IF($AG121=TIME(2,0,0),コード表!$B$3,IF($AG121=TIME(2,30,0),コード表!$B$4,IF($AG121=TIME(3,0,0),コード表!$B$5,IF($AG121=TIME(3,30,0),コード表!$B$6,IF($AG121=TIME(4,0,0),コード表!$B$7,IF($AG121=TIME(4,30,0),コード表!$B$8,IF($AG121=TIME(5,0,0),コード表!$B$9,IF($AG121=TIME(5,30,0),コード表!$B$10,IF($AG121=TIME(6,0,0),コード表!$B$11,IF($AG121=TIME(6,30,0),コード表!$B$12,IF($AG121=TIME(7,0,0),コード表!$B$13,IF($AG121=TIME(7,30,0),コード表!$B$14,IF($AG121=TIME(8,0,0),コード表!$B$15,IF($AG121=TIME(8,30,0),コード表!$B$16,IF($AG121=TIME(9,0,0),コード表!$B$17,IF($AG121=TIME(9,30,0),コード表!$B$18,IF($AG121=TIME(10,0,0),コード表!$B$19,IF($AG121=TIME(10,30,0),コード表!$B$20,IF($AG121=TIME(11,0,0),コード表!$B$21,IF($AG121=TIME(11,30,0),コード表!$B$22,IF($AG121=TIME(12,0,0),コード表!$B$23,IF($AG121=TIME(12,30,0),コード表!$B$24,IF($AG121=TIME(13,0,0),コード表!$B$25,IF($AG121=TIME(13,30,0),コード表!$B$26,IF($AG121=TIME(14,0,0),コード表!$B$27,IF($AG121=TIME(14,30,0),コード表!$B$28,IF($AG121=TIME(15,0,0),コード表!$B$29,IF($AG121=TIME(15,30,0),コード表!$B$30,IF($AG121=TIME(16,0,0),コード表!$B$31,IF($AG121=TIME(16,30,0),コード表!$B$32,IF($AG121=TIME(17,0,0),コード表!$B$33,IF($AG121=TIME(17,30,0),コード表!$B$34,IF($AG121=TIME(18,0,0),コード表!$B$35,"")))))))))))))))))))))))))))))))))</f>
        <v/>
      </c>
      <c r="BI121" s="420" t="str">
        <f t="shared" ref="BI121" si="354">IF(SUMIFS($AY$105:$AY$166,$AT$105:$AT$166,BF121)&gt;0,"〇","")</f>
        <v/>
      </c>
      <c r="BJ121" s="420" t="str">
        <f>IF(BI121="","",IF($AG121=TIME(2,0,0),コード表!$B$36,IF($AG121=TIME(2,30,0),コード表!$B$37,IF($AG121=TIME(3,0,0),コード表!$B$38,IF($AG121=TIME(3,30,0),コード表!$B$39,IF($AG121=TIME(4,0,0),コード表!$B$40,IF($AG121=TIME(4,30,0),コード表!$B$41,IF($AG121=TIME(5,0,0),コード表!$B$42,IF($AG121=TIME(5,30,0),コード表!$B$43,IF($AG121=TIME(6,0,0),コード表!$B$44,IF($AG121=TIME(6,30,0),コード表!$B$45,IF($AG121=TIME(7,0,0),コード表!$B$46,IF($AG121=TIME(7,30,0),コード表!$B$47,IF($AG121=TIME(8,0,0),コード表!$B$48,IF($AG121=TIME(8,30,0),コード表!$B$49,IF($AG121=TIME(9,0,0),コード表!$B$50,IF($AG121=TIME(9,30,0),コード表!$B$51,IF($AG121=TIME(10,0,0),コード表!$B$52,IF($AG121=TIME(10,30,0),コード表!$B$53,IF($AG121=TIME(11,0,0),コード表!$B$54,IF($AG121=TIME(11,30,0),コード表!$B$55,IF($AG121=TIME(12,0,0),コード表!$B$56,IF($AG121=TIME(12,30,0),コード表!$B$57,IF($AG121=TIME(13,0,0),コード表!$B$58,IF($AG121=TIME(13,30,0),コード表!$B$59,IF($AG121=TIME(14,0,0),コード表!$B$60,IF($AG121=TIME(14,30,0),コード表!$B$61,IF($AG121=TIME(15,0,0),コード表!$B$62,IF($AG121=TIME(15,30,0),コード表!$B$63,IF($AG121=TIME(16,0,0),コード表!$B$64,IF($AG121=TIME(16,30,0),コード表!$B$65,IF($AG121=TIME(17,0,0),コード表!$B$66,IF($AG121=TIME(17,30,0),コード表!$B$67,IF($AG121=TIME(18,0,0),コード表!$B$68))))))))))))))))))))))))))))))))))</f>
        <v/>
      </c>
      <c r="BK121" s="420" t="str">
        <f t="shared" ref="BK121" si="355">IF(SUMIFS($AZ$105:$AZ$166,$AT$105:$AT$166,BF121)&gt;0,"〇","")</f>
        <v/>
      </c>
      <c r="BL121" s="420" t="str">
        <f>IF(BK121="","",IF($AG121=TIME(2,0,0),コード表!$B$69,IF($AG121=TIME(2,30,0),コード表!$B$70,IF($AG121=TIME(3,0,0),コード表!$B$71,IF($AG121=TIME(3,30,0),コード表!$B$72,IF($AG121=TIME(4,0,0),コード表!$B$73,IF($AG121=TIME(4,30,0),コード表!$B$74,IF($AG121=TIME(5,0,0),コード表!$B$75,IF($AG121=TIME(5,30,0),コード表!$B$76,IF($AG121=TIME(6,0,0),コード表!$B$77,IF($AG121=TIME(6,30,0),コード表!$B$78,IF($AG121=TIME(7,0,0),コード表!$B$79,IF($AG121=TIME(7,30,0),コード表!$B$80,IF($AG121=TIME(8,0,0),コード表!$B$81,IF($AG121=TIME(8,30,0),コード表!$B$82,IF($AG121=TIME(9,0,0),コード表!$B$83,IF($AG121=TIME(9,30,0),コード表!$B$84,IF($AG121=TIME(10,0,0),コード表!$B$85,IF($AG121=TIME(10,30,0),コード表!$B$86,IF($AG121=TIME(11,0,0),コード表!$B$87,IF($AG121=TIME(11,30,0),コード表!$B$88,IF($AG121=TIME(12,0,0),コード表!$B$89,IF($AG121=TIME(12,30,0),コード表!$B$90,IF($AG121=TIME(13,0,0),コード表!$B$91,IF($AG121=TIME(13,30,0),コード表!$B$92,IF($AG121=TIME(14,0,0),コード表!$B$93,IF($AG121=TIME(14,30,0),コード表!$B$94,IF($AG121=TIME(15,0,0),コード表!$B$95,IF($AG121=TIME(15,30,0),コード表!$B$96,IF($AG121=TIME(16,0,0),コード表!$B$97,IF($AG121=TIME(16,30,0),コード表!$B$98,IF($AG121=TIME(17,0,0),コード表!$B$99,IF($AG121=TIME(17,30,0),コード表!$B$100,IF($AG121=TIME(18,0,0),コード表!$B$101))))))))))))))))))))))))))))))))))</f>
        <v/>
      </c>
      <c r="BM121" s="407" t="str">
        <f t="shared" ref="BM121" si="356">IF(SUMIFS($BA$105:$BA$166,$AT$105:$AT$166,BF121)&gt;0,"〇","")</f>
        <v/>
      </c>
      <c r="BN121" s="407" t="str">
        <f>IF(BM121="","",IF($AG121=TIME(2,0,0),コード表!$B$102,IF($AG121=TIME(2,30,0),コード表!$B$103,IF($AG121=TIME(3,0,0),コード表!$B$104,IF($AG121=TIME(3,30,0),コード表!$B$105,IF($AG121=TIME(4,0,0),コード表!$B$106,IF($AG121=TIME(4,30,0),コード表!$B$107,IF($AG121=TIME(5,0,0),コード表!$B$108,IF($AG121=TIME(5,30,0),コード表!$B$109,IF($AG121=TIME(6,0,0),コード表!$B$110,IF($AG121=TIME(6,30,0),コード表!$B$111,IF($AG121=TIME(7,0,0),コード表!$B$112,IF($AG121=TIME(7,30,0),コード表!$B$113,IF($AG121=TIME(8,0,0),コード表!$B$114,IF($AG121=TIME(8,30,0),コード表!$B$115,IF($AG121=TIME(9,0,0),コード表!$B$116,IF($AG121=TIME(9,30,0),コード表!$B$117,IF($AG121=TIME(10,0,0),コード表!$B$118,IF($AG121=TIME(10,30,0),コード表!$B$119,IF($AG121=TIME(11,0,0),コード表!$B$120,IF($AG121=TIME(11,30,0),コード表!$B$121,IF($AG121=TIME(12,0,0),コード表!$B$122,IF($AG121=TIME(12,30,0),コード表!$B$123,IF($AG121=TIME(13,0,0),コード表!$B$124,IF($AG121=TIME(13,30,0),コード表!$B$125,IF($AG121=TIME(14,0,0),コード表!$B$126,IF($AG121=TIME(14,30,0),コード表!$B$127,IF($AG121=TIME(15,0,0),コード表!$B$128,IF($AG121=TIME(15,30,0),コード表!$B$129,IF($AG121=TIME(16,0,0),コード表!$B$130,IF($AG121=TIME(16,30,0),コード表!$B$131,IF($AG121=TIME(17,0,0),コード表!$B$132,IF($AG121=TIME(17,30,0),コード表!$B$133,IF($AG121=TIME(18,0,0),コード表!$B$134))))))))))))))))))))))))))))))))))</f>
        <v/>
      </c>
      <c r="BO121" s="408" t="str">
        <f t="shared" ref="BO121" si="357">IF(SUMIF($AT$105:$AT$166,BF121,$BB$105:$BB$166)=0,"",SUMIF($AT$105:$AT$166,BF121,$BB$105:$BB$166))</f>
        <v/>
      </c>
      <c r="BP121" s="409" t="str">
        <f t="shared" ref="BP121" si="358">IF(AND(BH121="",BJ121="",BL121="",BN121="",BO121=""),"",MAX(BH121+BJ121,BH121+BL121,BH121+BN121))</f>
        <v/>
      </c>
      <c r="BQ121" s="406" t="str">
        <f t="shared" ref="BQ121" si="359">IF(AND(BH121="",BJ121="",BL121="",BN121=""),"",IF(AND(BJ121="",BL121="",BN121=""),"加算無",IF(MAX(BH121+BJ121+BO121,BH121+BL121+BO121,BH121+BN121+BO121)=BH121+BJ121+BO121,"重度",IF(MAX(BH121+BJ121+BO121,BH121+BL121+BO121,BH121+BN121+BO121)=BH121+BL121+BO121,"外",IF(MAX(BH121+BJ121+BO121,BH121+BL121+BO121,BH121+BN121+BO121)=BH121+BN121+BO121,"内")))))</f>
        <v/>
      </c>
    </row>
    <row r="122" spans="1:69" ht="17.850000000000001" customHeight="1" thickTop="1" thickBot="1">
      <c r="A122" s="12"/>
      <c r="B122" s="16"/>
      <c r="C122" s="288"/>
      <c r="D122" s="289"/>
      <c r="E122" s="292"/>
      <c r="F122" s="293"/>
      <c r="G122" s="296"/>
      <c r="H122" s="297"/>
      <c r="I122" s="299"/>
      <c r="J122" s="301"/>
      <c r="K122" s="297"/>
      <c r="L122" s="301"/>
      <c r="M122" s="297"/>
      <c r="N122" s="299"/>
      <c r="O122" s="417"/>
      <c r="P122" s="418"/>
      <c r="Q122" s="394"/>
      <c r="R122" s="395"/>
      <c r="S122" s="378"/>
      <c r="T122" s="379"/>
      <c r="U122" s="382"/>
      <c r="V122" s="383"/>
      <c r="W122" s="382"/>
      <c r="X122" s="383"/>
      <c r="Y122" s="382"/>
      <c r="Z122" s="398"/>
      <c r="AA122" s="402"/>
      <c r="AB122" s="403"/>
      <c r="AC122" s="404"/>
      <c r="AD122" s="127"/>
      <c r="AE122" s="430"/>
      <c r="AF122" s="432"/>
      <c r="AG122" s="387"/>
      <c r="AH122" s="388"/>
      <c r="AI122" s="388"/>
      <c r="AJ122" s="389"/>
      <c r="AK122" s="374"/>
      <c r="AL122" s="374"/>
      <c r="AM122" s="374"/>
      <c r="AN122" s="374"/>
      <c r="AO122" s="375"/>
      <c r="AP122" s="128"/>
      <c r="AQ122" s="129"/>
      <c r="AR122" s="128"/>
      <c r="AS122" s="5"/>
      <c r="AT122" s="390"/>
      <c r="AU122" s="391"/>
      <c r="AV122" s="391"/>
      <c r="AW122" s="421"/>
      <c r="AX122" s="546"/>
      <c r="AY122" s="546"/>
      <c r="AZ122" s="546"/>
      <c r="BA122" s="547"/>
      <c r="BB122" s="408"/>
      <c r="BC122" s="5"/>
      <c r="BD122" s="5"/>
      <c r="BE122" s="5"/>
      <c r="BF122" s="410"/>
      <c r="BG122" s="411"/>
      <c r="BH122" s="419"/>
      <c r="BI122" s="420"/>
      <c r="BJ122" s="420"/>
      <c r="BK122" s="420"/>
      <c r="BL122" s="420"/>
      <c r="BM122" s="407"/>
      <c r="BN122" s="407"/>
      <c r="BO122" s="408"/>
      <c r="BP122" s="409"/>
      <c r="BQ122" s="406"/>
    </row>
    <row r="123" spans="1:69" ht="17.850000000000001" customHeight="1" thickTop="1" thickBot="1">
      <c r="A123" s="12"/>
      <c r="B123" s="16"/>
      <c r="C123" s="288"/>
      <c r="D123" s="289"/>
      <c r="E123" s="290" t="str">
        <f>IF(C123="","",TEXT(AT123,"aaa"))</f>
        <v/>
      </c>
      <c r="F123" s="291"/>
      <c r="G123" s="294"/>
      <c r="H123" s="295"/>
      <c r="I123" s="412" t="s">
        <v>122</v>
      </c>
      <c r="J123" s="413"/>
      <c r="K123" s="414"/>
      <c r="L123" s="413"/>
      <c r="M123" s="414"/>
      <c r="N123" s="412" t="s">
        <v>122</v>
      </c>
      <c r="O123" s="415"/>
      <c r="P123" s="416"/>
      <c r="Q123" s="438" t="str">
        <f t="shared" ref="Q123" si="360">IF(G123="","",IF(AW123&lt;TIME(2,0,0),TIME(2,0,0),IF(MINUTE(AW123)&lt;30,TIME(HOUR(AW123),30,0),TIME(HOUR(AW123)+1,0,0))))</f>
        <v/>
      </c>
      <c r="R123" s="439"/>
      <c r="S123" s="376"/>
      <c r="T123" s="377"/>
      <c r="U123" s="380"/>
      <c r="V123" s="381"/>
      <c r="W123" s="380"/>
      <c r="X123" s="381"/>
      <c r="Y123" s="396"/>
      <c r="Z123" s="397"/>
      <c r="AA123" s="399"/>
      <c r="AB123" s="400"/>
      <c r="AC123" s="401"/>
      <c r="AD123" s="127"/>
      <c r="AE123" s="429">
        <v>10</v>
      </c>
      <c r="AF123" s="431" t="str">
        <f t="shared" ref="AF123" ca="1" si="361">IF(OR($AE$10="",AE123=""),"",TEXT(DATE(YEAR(TODAY()),$AE$10,AE123),"aaa"))</f>
        <v>木</v>
      </c>
      <c r="AG123" s="384" t="str">
        <f t="shared" ref="AG123" si="362">IF(BG123=0,"",IF(BG123&lt;TIME(2,0,0),TIME(2,0,0),IF(MINUTE(BG123)&lt;30,TIME(HOUR(BG123),30,0),TIME(HOUR(BG123)+1,0,0))))</f>
        <v/>
      </c>
      <c r="AH123" s="385"/>
      <c r="AI123" s="385"/>
      <c r="AJ123" s="386"/>
      <c r="AK123" s="372" t="str">
        <f t="shared" ref="AK123" si="363">IF(AND(BH123="",BJ123="",BL123="",BN123="",BO123=""),"",MAX(BH123+BJ123+BO123,BH123+BL123+BO123,BH123+BN123+BO123))</f>
        <v/>
      </c>
      <c r="AL123" s="372"/>
      <c r="AM123" s="372"/>
      <c r="AN123" s="372"/>
      <c r="AO123" s="373"/>
      <c r="AP123" s="128"/>
      <c r="AQ123" s="129"/>
      <c r="AR123" s="128"/>
      <c r="AS123" s="5"/>
      <c r="AT123" s="390" t="e">
        <f>DATE(請求書!$K$29,請求書!$Q$29,'実績記録 （２枚用）'!C123)</f>
        <v>#NUM!</v>
      </c>
      <c r="AU123" s="391">
        <f>TIME(G123,J123,0)</f>
        <v>0</v>
      </c>
      <c r="AV123" s="391">
        <f>TIME(L123,O123,0)</f>
        <v>0</v>
      </c>
      <c r="AW123" s="421">
        <f t="shared" ref="AW123" si="364">AV123-AU123</f>
        <v>0</v>
      </c>
      <c r="AX123" s="546" t="str">
        <f>IF($Q123=TIME(2,0,0),コード表!$B$3,IF($Q123=TIME(2,30,0),コード表!$B$4,IF($Q123=TIME(3,0,0),コード表!$B$5,IF($Q123=TIME(3,30,0),コード表!$B$6,IF($Q123=TIME(4,0,0),コード表!$B$7,IF($Q123=TIME(4,30,0),コード表!$B$8,IF($Q123=TIME(5,0,0),コード表!$B$9,IF($Q123=TIME(5,30,0),コード表!$B$10,IF($Q123=TIME(6,0,0),コード表!$B$11,IF($Q123=TIME(6,30,0),コード表!$B$12,IF($Q123=TIME(7,0,0),コード表!$B$13,IF($Q123=TIME(7,30,0),コード表!$B$14,IF($Q123=TIME(8,0,0),コード表!$B$15,IF($Q123=TIME(8,30,0),コード表!$B$16,IF($Q123=TIME(9,0,0),コード表!$B$17,IF($Q123=TIME(9,30,0),コード表!$B$18,IF($Q123=TIME(10,0,0),コード表!$B$19,IF($Q123=TIME(10,30,0),コード表!$B$20,IF($Q123=TIME(11,0,0),コード表!$B$21,IF($Q123=TIME(11,30,0),コード表!$B$22,IF($Q123=TIME(12,0,0),コード表!$B$23,IF($Q123=TIME(12,30,0),コード表!$B$24,IF($Q123=TIME(13,0,0),コード表!$B$25,IF($Q123=TIME(13,30,0),コード表!$B$26,IF($Q123=TIME(14,0,0),コード表!$B$27,IF($Q123=TIME(14,30,0),コード表!$B$28,IF($Q123=TIME(15,0,0),コード表!$B$29,IF($Q123=TIME(15,30,0),コード表!$B$30,IF($Q123=TIME(16,0,0),コード表!$B$31,IF($Q123=TIME(16,30,0),コード表!$B$32,IF($Q123=TIME(17,0,0),コード表!$B$33,IF($Q123=TIME(17,30,0),コード表!$B$34,IF($Q123=TIME(18,0,0),コード表!$B$35,"")))))))))))))))))))))))))))))))))</f>
        <v/>
      </c>
      <c r="AY123" s="546" t="str">
        <f>IF(S123="","",IF($Q123=TIME(2,0,0),コード表!$B$36,IF($Q123=TIME(2,30,0),コード表!$B$37,IF($Q123=TIME(3,0,0),コード表!$B$38,IF($Q123=TIME(3,30,0),コード表!$B$39,IF($Q123=TIME(4,0,0),コード表!$B$40,IF($Q123=TIME(4,30,0),コード表!$B$41,IF($Q123=TIME(5,0,0),コード表!$B$42,IF($Q123=TIME(5,30,0),コード表!$B$43,IF($Q123=TIME(6,0,0),コード表!$B$44,IF($Q123=TIME(6,30,0),コード表!$B$45,IF($Q123=TIME(7,0,0),コード表!$B$46,IF($Q123=TIME(7,30,0),コード表!$B$47,IF($Q123=TIME(8,0,0),コード表!$B$48,IF($Q123=TIME(8,30,0),コード表!$B$49,IF($Q123=TIME(9,0,0),コード表!$B$50,IF($Q123=TIME(9,30,0),コード表!$B$51,IF($Q123=TIME(10,0,0),コード表!$B$52,IF($Q123=TIME(10,30,0),コード表!$B$53,IF($Q123=TIME(11,0,0),コード表!$B$54,IF($Q123=TIME(11,30,0),コード表!$B$55,IF($Q123=TIME(12,0,0),コード表!$B$56,IF($Q123=TIME(12,30,0),コード表!$B$57,IF($Q123=TIME(13,0,0),コード表!$B$58,IF($Q123=TIME(13,30,0),コード表!$B$59,IF($Q123=TIME(14,0,0),コード表!$B$60,IF($Q123=TIME(14,30,0),コード表!$B$61,IF($Q123=TIME(15,0,0),コード表!$B$62,IF($Q123=TIME(15,30,0),コード表!$B$63,IF($Q123=TIME(16,0,0),コード表!$B$64,IF($Q123=TIME(16,30,0),コード表!$B$65,IF($Q123=TIME(17,0,0),コード表!$B$66,IF($Q123=TIME(17,30,0),コード表!$B$67,IF($Q123=TIME(18,0,0),コード表!$B$68))))))))))))))))))))))))))))))))))</f>
        <v/>
      </c>
      <c r="AZ123" s="546" t="str">
        <f>IF(U123="","",IF($Q123=TIME(2,0,0),コード表!$B$69,IF($Q123=TIME(2,30,0),コード表!$B$70,IF($Q123=TIME(3,0,0),コード表!$B$71,IF($Q123=TIME(3,30,0),コード表!$B$72,IF($Q123=TIME(4,0,0),コード表!$B$73,IF($Q123=TIME(4,30,0),コード表!$B$74,IF($Q123=TIME(5,0,0),コード表!$B$75,IF($Q123=TIME(5,30,0),コード表!$B$76,IF($Q123=TIME(6,0,0),コード表!$B$77,IF($Q123=TIME(6,30,0),コード表!$B$78,IF($Q123=TIME(7,0,0),コード表!$B$79,IF($Q123=TIME(7,30,0),コード表!$B$80,IF($Q123=TIME(8,0,0),コード表!$B$81,IF($Q123=TIME(8,30,0),コード表!$B$82,IF($Q123=TIME(9,0,0),コード表!$B$83,IF($Q123=TIME(9,30,0),コード表!$B$84,IF($Q123=TIME(10,0,0),コード表!$B$85,IF($Q123=TIME(10,30,0),コード表!$B$86,IF($Q123=TIME(11,0,0),コード表!$B$87,IF($Q123=TIME(11,30,0),コード表!$B$88,IF($Q123=TIME(12,0,0),コード表!$B$89,IF($Q123=TIME(12,30,0),コード表!$B$90,IF($Q123=TIME(13,0,0),コード表!$B$91,IF($Q123=TIME(13,30,0),コード表!$B$92,IF($Q123=TIME(14,0,0),コード表!$B$93,IF($Q123=TIME(14,30,0),コード表!$B$94,IF($Q123=TIME(15,0,0),コード表!$B$95,IF($Q123=TIME(15,30,0),コード表!$B$96,IF($Q123=TIME(16,0,0),コード表!$B$97,IF($Q123=TIME(16,30,0),コード表!$B$98,IF($Q123=TIME(17,0,0),コード表!$B$99,IF($Q123=TIME(17,30,0),コード表!$B$100,IF($Q123=TIME(18,0,0),コード表!$B$101))))))))))))))))))))))))))))))))))</f>
        <v/>
      </c>
      <c r="BA123" s="547" t="str">
        <f>IF(W123="","",IF($Q123=TIME(2,0,0),コード表!$B$102,IF($Q123=TIME(2,30,0),コード表!$B$103,IF($Q123=TIME(3,0,0),コード表!$B$104,IF($Q123=TIME(3,30,0),コード表!$B$105,IF($Q123=TIME(4,0,0),コード表!$B$106,IF($Q123=TIME(4,30,0),コード表!$B$107,IF($Q123=TIME(5,0,0),コード表!$B$108,IF($Q123=TIME(5,30,0),コード表!$B$109,IF($Q123=TIME(6,0,0),コード表!$B$110,IF($Q123=TIME(6,30,0),コード表!$B$111,IF($Q123=TIME(7,0,0),コード表!$B$112,IF($Q123=TIME(7,30,0),コード表!$B$113,IF($Q123=TIME(8,0,0),コード表!$B$114,IF($Q123=TIME(8,30,0),コード表!$B$115,IF($Q123=TIME(9,0,0),コード表!$B$116,IF($Q123=TIME(9,30,0),コード表!$B$117,IF($Q123=TIME(10,0,0),コード表!$B$118,IF($Q123=TIME(10,30,0),コード表!$B$119,IF($Q123=TIME(11,0,0),コード表!$B$120,IF($Q123=TIME(11,30,0),コード表!$B$121,IF($Q123=TIME(12,0,0),コード表!$B$122,IF($Q123=TIME(12,30,0),コード表!$B$123,IF($Q123=TIME(13,0,0),コード表!$B$124,IF($Q123=TIME(13,30,0),コード表!$B$125,IF($Q123=TIME(14,0,0),コード表!$B$126,IF($Q123=TIME(14,30,0),コード表!$B$127,IF($Q123=TIME(15,0,0),コード表!$B$128,IF($Q123=TIME(15,30,0),コード表!$B$129,IF($Q123=TIME(16,0,0),コード表!$B$130,IF($Q123=TIME(16,30,0),コード表!$B$131,IF($Q123=TIME(17,0,0),コード表!$B$132,IF($Q123=TIME(17,30,0),コード表!$B$133,IF($Q123=TIME(18,0,0),コード表!$B$134))))))))))))))))))))))))))))))))))</f>
        <v/>
      </c>
      <c r="BB123" s="408" t="str">
        <f>IF(Y123="","",Y123*コード表!$B$135)</f>
        <v/>
      </c>
      <c r="BC123" s="5"/>
      <c r="BD123" s="5"/>
      <c r="BE123" s="5"/>
      <c r="BF123" s="410">
        <f>DATE(請求書!$K$29,請求書!$Q$29,'実績記録 （２枚用）'!AE123)</f>
        <v>45848</v>
      </c>
      <c r="BG123" s="411">
        <f t="shared" ref="BG123" si="365">SUMIF($AT$105:$AT$166,BF123,$AW$105:$AW$166)</f>
        <v>0</v>
      </c>
      <c r="BH123" s="419" t="str">
        <f>IF($AG123=TIME(2,0,0),コード表!$B$3,IF($AG123=TIME(2,30,0),コード表!$B$4,IF($AG123=TIME(3,0,0),コード表!$B$5,IF($AG123=TIME(3,30,0),コード表!$B$6,IF($AG123=TIME(4,0,0),コード表!$B$7,IF($AG123=TIME(4,30,0),コード表!$B$8,IF($AG123=TIME(5,0,0),コード表!$B$9,IF($AG123=TIME(5,30,0),コード表!$B$10,IF($AG123=TIME(6,0,0),コード表!$B$11,IF($AG123=TIME(6,30,0),コード表!$B$12,IF($AG123=TIME(7,0,0),コード表!$B$13,IF($AG123=TIME(7,30,0),コード表!$B$14,IF($AG123=TIME(8,0,0),コード表!$B$15,IF($AG123=TIME(8,30,0),コード表!$B$16,IF($AG123=TIME(9,0,0),コード表!$B$17,IF($AG123=TIME(9,30,0),コード表!$B$18,IF($AG123=TIME(10,0,0),コード表!$B$19,IF($AG123=TIME(10,30,0),コード表!$B$20,IF($AG123=TIME(11,0,0),コード表!$B$21,IF($AG123=TIME(11,30,0),コード表!$B$22,IF($AG123=TIME(12,0,0),コード表!$B$23,IF($AG123=TIME(12,30,0),コード表!$B$24,IF($AG123=TIME(13,0,0),コード表!$B$25,IF($AG123=TIME(13,30,0),コード表!$B$26,IF($AG123=TIME(14,0,0),コード表!$B$27,IF($AG123=TIME(14,30,0),コード表!$B$28,IF($AG123=TIME(15,0,0),コード表!$B$29,IF($AG123=TIME(15,30,0),コード表!$B$30,IF($AG123=TIME(16,0,0),コード表!$B$31,IF($AG123=TIME(16,30,0),コード表!$B$32,IF($AG123=TIME(17,0,0),コード表!$B$33,IF($AG123=TIME(17,30,0),コード表!$B$34,IF($AG123=TIME(18,0,0),コード表!$B$35,"")))))))))))))))))))))))))))))))))</f>
        <v/>
      </c>
      <c r="BI123" s="420" t="str">
        <f t="shared" ref="BI123" si="366">IF(SUMIFS($AY$105:$AY$166,$AT$105:$AT$166,BF123)&gt;0,"〇","")</f>
        <v/>
      </c>
      <c r="BJ123" s="420" t="str">
        <f>IF(BI123="","",IF($AG123=TIME(2,0,0),コード表!$B$36,IF($AG123=TIME(2,30,0),コード表!$B$37,IF($AG123=TIME(3,0,0),コード表!$B$38,IF($AG123=TIME(3,30,0),コード表!$B$39,IF($AG123=TIME(4,0,0),コード表!$B$40,IF($AG123=TIME(4,30,0),コード表!$B$41,IF($AG123=TIME(5,0,0),コード表!$B$42,IF($AG123=TIME(5,30,0),コード表!$B$43,IF($AG123=TIME(6,0,0),コード表!$B$44,IF($AG123=TIME(6,30,0),コード表!$B$45,IF($AG123=TIME(7,0,0),コード表!$B$46,IF($AG123=TIME(7,30,0),コード表!$B$47,IF($AG123=TIME(8,0,0),コード表!$B$48,IF($AG123=TIME(8,30,0),コード表!$B$49,IF($AG123=TIME(9,0,0),コード表!$B$50,IF($AG123=TIME(9,30,0),コード表!$B$51,IF($AG123=TIME(10,0,0),コード表!$B$52,IF($AG123=TIME(10,30,0),コード表!$B$53,IF($AG123=TIME(11,0,0),コード表!$B$54,IF($AG123=TIME(11,30,0),コード表!$B$55,IF($AG123=TIME(12,0,0),コード表!$B$56,IF($AG123=TIME(12,30,0),コード表!$B$57,IF($AG123=TIME(13,0,0),コード表!$B$58,IF($AG123=TIME(13,30,0),コード表!$B$59,IF($AG123=TIME(14,0,0),コード表!$B$60,IF($AG123=TIME(14,30,0),コード表!$B$61,IF($AG123=TIME(15,0,0),コード表!$B$62,IF($AG123=TIME(15,30,0),コード表!$B$63,IF($AG123=TIME(16,0,0),コード表!$B$64,IF($AG123=TIME(16,30,0),コード表!$B$65,IF($AG123=TIME(17,0,0),コード表!$B$66,IF($AG123=TIME(17,30,0),コード表!$B$67,IF($AG123=TIME(18,0,0),コード表!$B$68))))))))))))))))))))))))))))))))))</f>
        <v/>
      </c>
      <c r="BK123" s="420" t="str">
        <f t="shared" ref="BK123" si="367">IF(SUMIFS($AZ$105:$AZ$166,$AT$105:$AT$166,BF123)&gt;0,"〇","")</f>
        <v/>
      </c>
      <c r="BL123" s="420" t="str">
        <f>IF(BK123="","",IF($AG123=TIME(2,0,0),コード表!$B$69,IF($AG123=TIME(2,30,0),コード表!$B$70,IF($AG123=TIME(3,0,0),コード表!$B$71,IF($AG123=TIME(3,30,0),コード表!$B$72,IF($AG123=TIME(4,0,0),コード表!$B$73,IF($AG123=TIME(4,30,0),コード表!$B$74,IF($AG123=TIME(5,0,0),コード表!$B$75,IF($AG123=TIME(5,30,0),コード表!$B$76,IF($AG123=TIME(6,0,0),コード表!$B$77,IF($AG123=TIME(6,30,0),コード表!$B$78,IF($AG123=TIME(7,0,0),コード表!$B$79,IF($AG123=TIME(7,30,0),コード表!$B$80,IF($AG123=TIME(8,0,0),コード表!$B$81,IF($AG123=TIME(8,30,0),コード表!$B$82,IF($AG123=TIME(9,0,0),コード表!$B$83,IF($AG123=TIME(9,30,0),コード表!$B$84,IF($AG123=TIME(10,0,0),コード表!$B$85,IF($AG123=TIME(10,30,0),コード表!$B$86,IF($AG123=TIME(11,0,0),コード表!$B$87,IF($AG123=TIME(11,30,0),コード表!$B$88,IF($AG123=TIME(12,0,0),コード表!$B$89,IF($AG123=TIME(12,30,0),コード表!$B$90,IF($AG123=TIME(13,0,0),コード表!$B$91,IF($AG123=TIME(13,30,0),コード表!$B$92,IF($AG123=TIME(14,0,0),コード表!$B$93,IF($AG123=TIME(14,30,0),コード表!$B$94,IF($AG123=TIME(15,0,0),コード表!$B$95,IF($AG123=TIME(15,30,0),コード表!$B$96,IF($AG123=TIME(16,0,0),コード表!$B$97,IF($AG123=TIME(16,30,0),コード表!$B$98,IF($AG123=TIME(17,0,0),コード表!$B$99,IF($AG123=TIME(17,30,0),コード表!$B$100,IF($AG123=TIME(18,0,0),コード表!$B$101))))))))))))))))))))))))))))))))))</f>
        <v/>
      </c>
      <c r="BM123" s="407" t="str">
        <f t="shared" ref="BM123" si="368">IF(SUMIFS($BA$105:$BA$166,$AT$105:$AT$166,BF123)&gt;0,"〇","")</f>
        <v/>
      </c>
      <c r="BN123" s="407" t="str">
        <f>IF(BM123="","",IF($AG123=TIME(2,0,0),コード表!$B$102,IF($AG123=TIME(2,30,0),コード表!$B$103,IF($AG123=TIME(3,0,0),コード表!$B$104,IF($AG123=TIME(3,30,0),コード表!$B$105,IF($AG123=TIME(4,0,0),コード表!$B$106,IF($AG123=TIME(4,30,0),コード表!$B$107,IF($AG123=TIME(5,0,0),コード表!$B$108,IF($AG123=TIME(5,30,0),コード表!$B$109,IF($AG123=TIME(6,0,0),コード表!$B$110,IF($AG123=TIME(6,30,0),コード表!$B$111,IF($AG123=TIME(7,0,0),コード表!$B$112,IF($AG123=TIME(7,30,0),コード表!$B$113,IF($AG123=TIME(8,0,0),コード表!$B$114,IF($AG123=TIME(8,30,0),コード表!$B$115,IF($AG123=TIME(9,0,0),コード表!$B$116,IF($AG123=TIME(9,30,0),コード表!$B$117,IF($AG123=TIME(10,0,0),コード表!$B$118,IF($AG123=TIME(10,30,0),コード表!$B$119,IF($AG123=TIME(11,0,0),コード表!$B$120,IF($AG123=TIME(11,30,0),コード表!$B$121,IF($AG123=TIME(12,0,0),コード表!$B$122,IF($AG123=TIME(12,30,0),コード表!$B$123,IF($AG123=TIME(13,0,0),コード表!$B$124,IF($AG123=TIME(13,30,0),コード表!$B$125,IF($AG123=TIME(14,0,0),コード表!$B$126,IF($AG123=TIME(14,30,0),コード表!$B$127,IF($AG123=TIME(15,0,0),コード表!$B$128,IF($AG123=TIME(15,30,0),コード表!$B$129,IF($AG123=TIME(16,0,0),コード表!$B$130,IF($AG123=TIME(16,30,0),コード表!$B$131,IF($AG123=TIME(17,0,0),コード表!$B$132,IF($AG123=TIME(17,30,0),コード表!$B$133,IF($AG123=TIME(18,0,0),コード表!$B$134))))))))))))))))))))))))))))))))))</f>
        <v/>
      </c>
      <c r="BO123" s="408" t="str">
        <f t="shared" ref="BO123" si="369">IF(SUMIF($AT$105:$AT$166,BF123,$BB$105:$BB$166)=0,"",SUMIF($AT$105:$AT$166,BF123,$BB$105:$BB$166))</f>
        <v/>
      </c>
      <c r="BP123" s="409" t="str">
        <f t="shared" ref="BP123" si="370">IF(AND(BH123="",BJ123="",BL123="",BN123="",BO123=""),"",MAX(BH123+BJ123,BH123+BL123,BH123+BN123))</f>
        <v/>
      </c>
      <c r="BQ123" s="406" t="str">
        <f t="shared" ref="BQ123" si="371">IF(AND(BH123="",BJ123="",BL123="",BN123=""),"",IF(AND(BJ123="",BL123="",BN123=""),"加算無",IF(MAX(BH123+BJ123+BO123,BH123+BL123+BO123,BH123+BN123+BO123)=BH123+BJ123+BO123,"重度",IF(MAX(BH123+BJ123+BO123,BH123+BL123+BO123,BH123+BN123+BO123)=BH123+BL123+BO123,"外",IF(MAX(BH123+BJ123+BO123,BH123+BL123+BO123,BH123+BN123+BO123)=BH123+BN123+BO123,"内")))))</f>
        <v/>
      </c>
    </row>
    <row r="124" spans="1:69" ht="17.850000000000001" customHeight="1" thickTop="1" thickBot="1">
      <c r="A124" s="12"/>
      <c r="B124" s="16"/>
      <c r="C124" s="288"/>
      <c r="D124" s="289"/>
      <c r="E124" s="292"/>
      <c r="F124" s="293"/>
      <c r="G124" s="296"/>
      <c r="H124" s="297"/>
      <c r="I124" s="299"/>
      <c r="J124" s="301"/>
      <c r="K124" s="297"/>
      <c r="L124" s="301"/>
      <c r="M124" s="297"/>
      <c r="N124" s="299"/>
      <c r="O124" s="417"/>
      <c r="P124" s="418"/>
      <c r="Q124" s="394"/>
      <c r="R124" s="395"/>
      <c r="S124" s="378"/>
      <c r="T124" s="379"/>
      <c r="U124" s="382"/>
      <c r="V124" s="383"/>
      <c r="W124" s="382"/>
      <c r="X124" s="383"/>
      <c r="Y124" s="382"/>
      <c r="Z124" s="398"/>
      <c r="AA124" s="402"/>
      <c r="AB124" s="403"/>
      <c r="AC124" s="404"/>
      <c r="AD124" s="127"/>
      <c r="AE124" s="430"/>
      <c r="AF124" s="432"/>
      <c r="AG124" s="387"/>
      <c r="AH124" s="388"/>
      <c r="AI124" s="388"/>
      <c r="AJ124" s="389"/>
      <c r="AK124" s="374"/>
      <c r="AL124" s="374"/>
      <c r="AM124" s="374"/>
      <c r="AN124" s="374"/>
      <c r="AO124" s="375"/>
      <c r="AP124" s="128"/>
      <c r="AQ124" s="129"/>
      <c r="AR124" s="128"/>
      <c r="AS124" s="5"/>
      <c r="AT124" s="390"/>
      <c r="AU124" s="391"/>
      <c r="AV124" s="391"/>
      <c r="AW124" s="421"/>
      <c r="AX124" s="546"/>
      <c r="AY124" s="546"/>
      <c r="AZ124" s="546"/>
      <c r="BA124" s="547"/>
      <c r="BB124" s="408"/>
      <c r="BC124" s="5"/>
      <c r="BD124" s="5"/>
      <c r="BE124" s="5"/>
      <c r="BF124" s="410"/>
      <c r="BG124" s="411"/>
      <c r="BH124" s="419"/>
      <c r="BI124" s="420"/>
      <c r="BJ124" s="420"/>
      <c r="BK124" s="420"/>
      <c r="BL124" s="420"/>
      <c r="BM124" s="407"/>
      <c r="BN124" s="407"/>
      <c r="BO124" s="408"/>
      <c r="BP124" s="409"/>
      <c r="BQ124" s="406"/>
    </row>
    <row r="125" spans="1:69" ht="17.850000000000001" customHeight="1" thickTop="1" thickBot="1">
      <c r="A125" s="12"/>
      <c r="B125" s="16"/>
      <c r="C125" s="288"/>
      <c r="D125" s="289"/>
      <c r="E125" s="290" t="str">
        <f>IF(C125="","",TEXT(AT125,"aaa"))</f>
        <v/>
      </c>
      <c r="F125" s="291"/>
      <c r="G125" s="294"/>
      <c r="H125" s="295"/>
      <c r="I125" s="412" t="s">
        <v>122</v>
      </c>
      <c r="J125" s="413"/>
      <c r="K125" s="414"/>
      <c r="L125" s="440"/>
      <c r="M125" s="441"/>
      <c r="N125" s="412" t="s">
        <v>122</v>
      </c>
      <c r="O125" s="415"/>
      <c r="P125" s="416"/>
      <c r="Q125" s="438" t="str">
        <f t="shared" ref="Q125" si="372">IF(G125="","",IF(AW125&lt;TIME(2,0,0),TIME(2,0,0),IF(MINUTE(AW125)&lt;30,TIME(HOUR(AW125),30,0),TIME(HOUR(AW125)+1,0,0))))</f>
        <v/>
      </c>
      <c r="R125" s="439"/>
      <c r="S125" s="376"/>
      <c r="T125" s="377"/>
      <c r="U125" s="380"/>
      <c r="V125" s="381"/>
      <c r="W125" s="380"/>
      <c r="X125" s="381"/>
      <c r="Y125" s="396"/>
      <c r="Z125" s="397"/>
      <c r="AA125" s="399"/>
      <c r="AB125" s="400"/>
      <c r="AC125" s="401"/>
      <c r="AD125" s="127"/>
      <c r="AE125" s="429">
        <v>11</v>
      </c>
      <c r="AF125" s="431" t="str">
        <f t="shared" ref="AF125" ca="1" si="373">IF(OR($AE$10="",AE125=""),"",TEXT(DATE(YEAR(TODAY()),$AE$10,AE125),"aaa"))</f>
        <v>金</v>
      </c>
      <c r="AG125" s="384" t="str">
        <f t="shared" ref="AG125" si="374">IF(BG125=0,"",IF(BG125&lt;TIME(2,0,0),TIME(2,0,0),IF(MINUTE(BG125)&lt;30,TIME(HOUR(BG125),30,0),TIME(HOUR(BG125)+1,0,0))))</f>
        <v/>
      </c>
      <c r="AH125" s="385"/>
      <c r="AI125" s="385"/>
      <c r="AJ125" s="386"/>
      <c r="AK125" s="372" t="str">
        <f t="shared" ref="AK125" si="375">IF(AND(BH125="",BJ125="",BL125="",BN125="",BO125=""),"",MAX(BH125+BJ125+BO125,BH125+BL125+BO125,BH125+BN125+BO125))</f>
        <v/>
      </c>
      <c r="AL125" s="372"/>
      <c r="AM125" s="372"/>
      <c r="AN125" s="372"/>
      <c r="AO125" s="373"/>
      <c r="AP125" s="128"/>
      <c r="AQ125" s="129"/>
      <c r="AR125" s="128"/>
      <c r="AS125" s="5"/>
      <c r="AT125" s="390" t="e">
        <f>DATE(請求書!$K$29,請求書!$Q$29,'実績記録 （２枚用）'!C125)</f>
        <v>#NUM!</v>
      </c>
      <c r="AU125" s="391">
        <f>TIME(G125,J125,0)</f>
        <v>0</v>
      </c>
      <c r="AV125" s="391">
        <f>TIME(L125,O125,0)</f>
        <v>0</v>
      </c>
      <c r="AW125" s="421">
        <f t="shared" ref="AW125" si="376">AV125-AU125</f>
        <v>0</v>
      </c>
      <c r="AX125" s="546" t="str">
        <f>IF($Q125=TIME(2,0,0),コード表!$B$3,IF($Q125=TIME(2,30,0),コード表!$B$4,IF($Q125=TIME(3,0,0),コード表!$B$5,IF($Q125=TIME(3,30,0),コード表!$B$6,IF($Q125=TIME(4,0,0),コード表!$B$7,IF($Q125=TIME(4,30,0),コード表!$B$8,IF($Q125=TIME(5,0,0),コード表!$B$9,IF($Q125=TIME(5,30,0),コード表!$B$10,IF($Q125=TIME(6,0,0),コード表!$B$11,IF($Q125=TIME(6,30,0),コード表!$B$12,IF($Q125=TIME(7,0,0),コード表!$B$13,IF($Q125=TIME(7,30,0),コード表!$B$14,IF($Q125=TIME(8,0,0),コード表!$B$15,IF($Q125=TIME(8,30,0),コード表!$B$16,IF($Q125=TIME(9,0,0),コード表!$B$17,IF($Q125=TIME(9,30,0),コード表!$B$18,IF($Q125=TIME(10,0,0),コード表!$B$19,IF($Q125=TIME(10,30,0),コード表!$B$20,IF($Q125=TIME(11,0,0),コード表!$B$21,IF($Q125=TIME(11,30,0),コード表!$B$22,IF($Q125=TIME(12,0,0),コード表!$B$23,IF($Q125=TIME(12,30,0),コード表!$B$24,IF($Q125=TIME(13,0,0),コード表!$B$25,IF($Q125=TIME(13,30,0),コード表!$B$26,IF($Q125=TIME(14,0,0),コード表!$B$27,IF($Q125=TIME(14,30,0),コード表!$B$28,IF($Q125=TIME(15,0,0),コード表!$B$29,IF($Q125=TIME(15,30,0),コード表!$B$30,IF($Q125=TIME(16,0,0),コード表!$B$31,IF($Q125=TIME(16,30,0),コード表!$B$32,IF($Q125=TIME(17,0,0),コード表!$B$33,IF($Q125=TIME(17,30,0),コード表!$B$34,IF($Q125=TIME(18,0,0),コード表!$B$35,"")))))))))))))))))))))))))))))))))</f>
        <v/>
      </c>
      <c r="AY125" s="546" t="str">
        <f>IF(S125="","",IF($Q125=TIME(2,0,0),コード表!$B$36,IF($Q125=TIME(2,30,0),コード表!$B$37,IF($Q125=TIME(3,0,0),コード表!$B$38,IF($Q125=TIME(3,30,0),コード表!$B$39,IF($Q125=TIME(4,0,0),コード表!$B$40,IF($Q125=TIME(4,30,0),コード表!$B$41,IF($Q125=TIME(5,0,0),コード表!$B$42,IF($Q125=TIME(5,30,0),コード表!$B$43,IF($Q125=TIME(6,0,0),コード表!$B$44,IF($Q125=TIME(6,30,0),コード表!$B$45,IF($Q125=TIME(7,0,0),コード表!$B$46,IF($Q125=TIME(7,30,0),コード表!$B$47,IF($Q125=TIME(8,0,0),コード表!$B$48,IF($Q125=TIME(8,30,0),コード表!$B$49,IF($Q125=TIME(9,0,0),コード表!$B$50,IF($Q125=TIME(9,30,0),コード表!$B$51,IF($Q125=TIME(10,0,0),コード表!$B$52,IF($Q125=TIME(10,30,0),コード表!$B$53,IF($Q125=TIME(11,0,0),コード表!$B$54,IF($Q125=TIME(11,30,0),コード表!$B$55,IF($Q125=TIME(12,0,0),コード表!$B$56,IF($Q125=TIME(12,30,0),コード表!$B$57,IF($Q125=TIME(13,0,0),コード表!$B$58,IF($Q125=TIME(13,30,0),コード表!$B$59,IF($Q125=TIME(14,0,0),コード表!$B$60,IF($Q125=TIME(14,30,0),コード表!$B$61,IF($Q125=TIME(15,0,0),コード表!$B$62,IF($Q125=TIME(15,30,0),コード表!$B$63,IF($Q125=TIME(16,0,0),コード表!$B$64,IF($Q125=TIME(16,30,0),コード表!$B$65,IF($Q125=TIME(17,0,0),コード表!$B$66,IF($Q125=TIME(17,30,0),コード表!$B$67,IF($Q125=TIME(18,0,0),コード表!$B$68))))))))))))))))))))))))))))))))))</f>
        <v/>
      </c>
      <c r="AZ125" s="546" t="str">
        <f>IF(U125="","",IF($Q125=TIME(2,0,0),コード表!$B$69,IF($Q125=TIME(2,30,0),コード表!$B$70,IF($Q125=TIME(3,0,0),コード表!$B$71,IF($Q125=TIME(3,30,0),コード表!$B$72,IF($Q125=TIME(4,0,0),コード表!$B$73,IF($Q125=TIME(4,30,0),コード表!$B$74,IF($Q125=TIME(5,0,0),コード表!$B$75,IF($Q125=TIME(5,30,0),コード表!$B$76,IF($Q125=TIME(6,0,0),コード表!$B$77,IF($Q125=TIME(6,30,0),コード表!$B$78,IF($Q125=TIME(7,0,0),コード表!$B$79,IF($Q125=TIME(7,30,0),コード表!$B$80,IF($Q125=TIME(8,0,0),コード表!$B$81,IF($Q125=TIME(8,30,0),コード表!$B$82,IF($Q125=TIME(9,0,0),コード表!$B$83,IF($Q125=TIME(9,30,0),コード表!$B$84,IF($Q125=TIME(10,0,0),コード表!$B$85,IF($Q125=TIME(10,30,0),コード表!$B$86,IF($Q125=TIME(11,0,0),コード表!$B$87,IF($Q125=TIME(11,30,0),コード表!$B$88,IF($Q125=TIME(12,0,0),コード表!$B$89,IF($Q125=TIME(12,30,0),コード表!$B$90,IF($Q125=TIME(13,0,0),コード表!$B$91,IF($Q125=TIME(13,30,0),コード表!$B$92,IF($Q125=TIME(14,0,0),コード表!$B$93,IF($Q125=TIME(14,30,0),コード表!$B$94,IF($Q125=TIME(15,0,0),コード表!$B$95,IF($Q125=TIME(15,30,0),コード表!$B$96,IF($Q125=TIME(16,0,0),コード表!$B$97,IF($Q125=TIME(16,30,0),コード表!$B$98,IF($Q125=TIME(17,0,0),コード表!$B$99,IF($Q125=TIME(17,30,0),コード表!$B$100,IF($Q125=TIME(18,0,0),コード表!$B$101))))))))))))))))))))))))))))))))))</f>
        <v/>
      </c>
      <c r="BA125" s="547" t="str">
        <f>IF(W125="","",IF($Q125=TIME(2,0,0),コード表!$B$102,IF($Q125=TIME(2,30,0),コード表!$B$103,IF($Q125=TIME(3,0,0),コード表!$B$104,IF($Q125=TIME(3,30,0),コード表!$B$105,IF($Q125=TIME(4,0,0),コード表!$B$106,IF($Q125=TIME(4,30,0),コード表!$B$107,IF($Q125=TIME(5,0,0),コード表!$B$108,IF($Q125=TIME(5,30,0),コード表!$B$109,IF($Q125=TIME(6,0,0),コード表!$B$110,IF($Q125=TIME(6,30,0),コード表!$B$111,IF($Q125=TIME(7,0,0),コード表!$B$112,IF($Q125=TIME(7,30,0),コード表!$B$113,IF($Q125=TIME(8,0,0),コード表!$B$114,IF($Q125=TIME(8,30,0),コード表!$B$115,IF($Q125=TIME(9,0,0),コード表!$B$116,IF($Q125=TIME(9,30,0),コード表!$B$117,IF($Q125=TIME(10,0,0),コード表!$B$118,IF($Q125=TIME(10,30,0),コード表!$B$119,IF($Q125=TIME(11,0,0),コード表!$B$120,IF($Q125=TIME(11,30,0),コード表!$B$121,IF($Q125=TIME(12,0,0),コード表!$B$122,IF($Q125=TIME(12,30,0),コード表!$B$123,IF($Q125=TIME(13,0,0),コード表!$B$124,IF($Q125=TIME(13,30,0),コード表!$B$125,IF($Q125=TIME(14,0,0),コード表!$B$126,IF($Q125=TIME(14,30,0),コード表!$B$127,IF($Q125=TIME(15,0,0),コード表!$B$128,IF($Q125=TIME(15,30,0),コード表!$B$129,IF($Q125=TIME(16,0,0),コード表!$B$130,IF($Q125=TIME(16,30,0),コード表!$B$131,IF($Q125=TIME(17,0,0),コード表!$B$132,IF($Q125=TIME(17,30,0),コード表!$B$133,IF($Q125=TIME(18,0,0),コード表!$B$134))))))))))))))))))))))))))))))))))</f>
        <v/>
      </c>
      <c r="BB125" s="408" t="str">
        <f>IF(Y125="","",Y125*コード表!$B$135)</f>
        <v/>
      </c>
      <c r="BC125" s="5"/>
      <c r="BD125" s="5"/>
      <c r="BE125" s="5"/>
      <c r="BF125" s="410">
        <f>DATE(請求書!$K$29,請求書!$Q$29,'実績記録 （２枚用）'!AE125)</f>
        <v>45849</v>
      </c>
      <c r="BG125" s="411">
        <f t="shared" ref="BG125" si="377">SUMIF($AT$105:$AT$166,BF125,$AW$105:$AW$166)</f>
        <v>0</v>
      </c>
      <c r="BH125" s="419" t="str">
        <f>IF($AG125=TIME(2,0,0),コード表!$B$3,IF($AG125=TIME(2,30,0),コード表!$B$4,IF($AG125=TIME(3,0,0),コード表!$B$5,IF($AG125=TIME(3,30,0),コード表!$B$6,IF($AG125=TIME(4,0,0),コード表!$B$7,IF($AG125=TIME(4,30,0),コード表!$B$8,IF($AG125=TIME(5,0,0),コード表!$B$9,IF($AG125=TIME(5,30,0),コード表!$B$10,IF($AG125=TIME(6,0,0),コード表!$B$11,IF($AG125=TIME(6,30,0),コード表!$B$12,IF($AG125=TIME(7,0,0),コード表!$B$13,IF($AG125=TIME(7,30,0),コード表!$B$14,IF($AG125=TIME(8,0,0),コード表!$B$15,IF($AG125=TIME(8,30,0),コード表!$B$16,IF($AG125=TIME(9,0,0),コード表!$B$17,IF($AG125=TIME(9,30,0),コード表!$B$18,IF($AG125=TIME(10,0,0),コード表!$B$19,IF($AG125=TIME(10,30,0),コード表!$B$20,IF($AG125=TIME(11,0,0),コード表!$B$21,IF($AG125=TIME(11,30,0),コード表!$B$22,IF($AG125=TIME(12,0,0),コード表!$B$23,IF($AG125=TIME(12,30,0),コード表!$B$24,IF($AG125=TIME(13,0,0),コード表!$B$25,IF($AG125=TIME(13,30,0),コード表!$B$26,IF($AG125=TIME(14,0,0),コード表!$B$27,IF($AG125=TIME(14,30,0),コード表!$B$28,IF($AG125=TIME(15,0,0),コード表!$B$29,IF($AG125=TIME(15,30,0),コード表!$B$30,IF($AG125=TIME(16,0,0),コード表!$B$31,IF($AG125=TIME(16,30,0),コード表!$B$32,IF($AG125=TIME(17,0,0),コード表!$B$33,IF($AG125=TIME(17,30,0),コード表!$B$34,IF($AG125=TIME(18,0,0),コード表!$B$35,"")))))))))))))))))))))))))))))))))</f>
        <v/>
      </c>
      <c r="BI125" s="420" t="str">
        <f t="shared" ref="BI125" si="378">IF(SUMIFS($AY$105:$AY$166,$AT$105:$AT$166,BF125)&gt;0,"〇","")</f>
        <v/>
      </c>
      <c r="BJ125" s="420" t="str">
        <f>IF(BI125="","",IF($AG125=TIME(2,0,0),コード表!$B$36,IF($AG125=TIME(2,30,0),コード表!$B$37,IF($AG125=TIME(3,0,0),コード表!$B$38,IF($AG125=TIME(3,30,0),コード表!$B$39,IF($AG125=TIME(4,0,0),コード表!$B$40,IF($AG125=TIME(4,30,0),コード表!$B$41,IF($AG125=TIME(5,0,0),コード表!$B$42,IF($AG125=TIME(5,30,0),コード表!$B$43,IF($AG125=TIME(6,0,0),コード表!$B$44,IF($AG125=TIME(6,30,0),コード表!$B$45,IF($AG125=TIME(7,0,0),コード表!$B$46,IF($AG125=TIME(7,30,0),コード表!$B$47,IF($AG125=TIME(8,0,0),コード表!$B$48,IF($AG125=TIME(8,30,0),コード表!$B$49,IF($AG125=TIME(9,0,0),コード表!$B$50,IF($AG125=TIME(9,30,0),コード表!$B$51,IF($AG125=TIME(10,0,0),コード表!$B$52,IF($AG125=TIME(10,30,0),コード表!$B$53,IF($AG125=TIME(11,0,0),コード表!$B$54,IF($AG125=TIME(11,30,0),コード表!$B$55,IF($AG125=TIME(12,0,0),コード表!$B$56,IF($AG125=TIME(12,30,0),コード表!$B$57,IF($AG125=TIME(13,0,0),コード表!$B$58,IF($AG125=TIME(13,30,0),コード表!$B$59,IF($AG125=TIME(14,0,0),コード表!$B$60,IF($AG125=TIME(14,30,0),コード表!$B$61,IF($AG125=TIME(15,0,0),コード表!$B$62,IF($AG125=TIME(15,30,0),コード表!$B$63,IF($AG125=TIME(16,0,0),コード表!$B$64,IF($AG125=TIME(16,30,0),コード表!$B$65,IF($AG125=TIME(17,0,0),コード表!$B$66,IF($AG125=TIME(17,30,0),コード表!$B$67,IF($AG125=TIME(18,0,0),コード表!$B$68))))))))))))))))))))))))))))))))))</f>
        <v/>
      </c>
      <c r="BK125" s="420" t="str">
        <f t="shared" ref="BK125" si="379">IF(SUMIFS($AZ$105:$AZ$166,$AT$105:$AT$166,BF125)&gt;0,"〇","")</f>
        <v/>
      </c>
      <c r="BL125" s="420" t="str">
        <f>IF(BK125="","",IF($AG125=TIME(2,0,0),コード表!$B$69,IF($AG125=TIME(2,30,0),コード表!$B$70,IF($AG125=TIME(3,0,0),コード表!$B$71,IF($AG125=TIME(3,30,0),コード表!$B$72,IF($AG125=TIME(4,0,0),コード表!$B$73,IF($AG125=TIME(4,30,0),コード表!$B$74,IF($AG125=TIME(5,0,0),コード表!$B$75,IF($AG125=TIME(5,30,0),コード表!$B$76,IF($AG125=TIME(6,0,0),コード表!$B$77,IF($AG125=TIME(6,30,0),コード表!$B$78,IF($AG125=TIME(7,0,0),コード表!$B$79,IF($AG125=TIME(7,30,0),コード表!$B$80,IF($AG125=TIME(8,0,0),コード表!$B$81,IF($AG125=TIME(8,30,0),コード表!$B$82,IF($AG125=TIME(9,0,0),コード表!$B$83,IF($AG125=TIME(9,30,0),コード表!$B$84,IF($AG125=TIME(10,0,0),コード表!$B$85,IF($AG125=TIME(10,30,0),コード表!$B$86,IF($AG125=TIME(11,0,0),コード表!$B$87,IF($AG125=TIME(11,30,0),コード表!$B$88,IF($AG125=TIME(12,0,0),コード表!$B$89,IF($AG125=TIME(12,30,0),コード表!$B$90,IF($AG125=TIME(13,0,0),コード表!$B$91,IF($AG125=TIME(13,30,0),コード表!$B$92,IF($AG125=TIME(14,0,0),コード表!$B$93,IF($AG125=TIME(14,30,0),コード表!$B$94,IF($AG125=TIME(15,0,0),コード表!$B$95,IF($AG125=TIME(15,30,0),コード表!$B$96,IF($AG125=TIME(16,0,0),コード表!$B$97,IF($AG125=TIME(16,30,0),コード表!$B$98,IF($AG125=TIME(17,0,0),コード表!$B$99,IF($AG125=TIME(17,30,0),コード表!$B$100,IF($AG125=TIME(18,0,0),コード表!$B$101))))))))))))))))))))))))))))))))))</f>
        <v/>
      </c>
      <c r="BM125" s="407" t="str">
        <f t="shared" ref="BM125" si="380">IF(SUMIFS($BA$105:$BA$166,$AT$105:$AT$166,BF125)&gt;0,"〇","")</f>
        <v/>
      </c>
      <c r="BN125" s="407" t="str">
        <f>IF(BM125="","",IF($AG125=TIME(2,0,0),コード表!$B$102,IF($AG125=TIME(2,30,0),コード表!$B$103,IF($AG125=TIME(3,0,0),コード表!$B$104,IF($AG125=TIME(3,30,0),コード表!$B$105,IF($AG125=TIME(4,0,0),コード表!$B$106,IF($AG125=TIME(4,30,0),コード表!$B$107,IF($AG125=TIME(5,0,0),コード表!$B$108,IF($AG125=TIME(5,30,0),コード表!$B$109,IF($AG125=TIME(6,0,0),コード表!$B$110,IF($AG125=TIME(6,30,0),コード表!$B$111,IF($AG125=TIME(7,0,0),コード表!$B$112,IF($AG125=TIME(7,30,0),コード表!$B$113,IF($AG125=TIME(8,0,0),コード表!$B$114,IF($AG125=TIME(8,30,0),コード表!$B$115,IF($AG125=TIME(9,0,0),コード表!$B$116,IF($AG125=TIME(9,30,0),コード表!$B$117,IF($AG125=TIME(10,0,0),コード表!$B$118,IF($AG125=TIME(10,30,0),コード表!$B$119,IF($AG125=TIME(11,0,0),コード表!$B$120,IF($AG125=TIME(11,30,0),コード表!$B$121,IF($AG125=TIME(12,0,0),コード表!$B$122,IF($AG125=TIME(12,30,0),コード表!$B$123,IF($AG125=TIME(13,0,0),コード表!$B$124,IF($AG125=TIME(13,30,0),コード表!$B$125,IF($AG125=TIME(14,0,0),コード表!$B$126,IF($AG125=TIME(14,30,0),コード表!$B$127,IF($AG125=TIME(15,0,0),コード表!$B$128,IF($AG125=TIME(15,30,0),コード表!$B$129,IF($AG125=TIME(16,0,0),コード表!$B$130,IF($AG125=TIME(16,30,0),コード表!$B$131,IF($AG125=TIME(17,0,0),コード表!$B$132,IF($AG125=TIME(17,30,0),コード表!$B$133,IF($AG125=TIME(18,0,0),コード表!$B$134))))))))))))))))))))))))))))))))))</f>
        <v/>
      </c>
      <c r="BO125" s="408" t="str">
        <f t="shared" ref="BO125" si="381">IF(SUMIF($AT$105:$AT$166,BF125,$BB$105:$BB$166)=0,"",SUMIF($AT$105:$AT$166,BF125,$BB$105:$BB$166))</f>
        <v/>
      </c>
      <c r="BP125" s="409" t="str">
        <f t="shared" ref="BP125" si="382">IF(AND(BH125="",BJ125="",BL125="",BN125="",BO125=""),"",MAX(BH125+BJ125,BH125+BL125,BH125+BN125))</f>
        <v/>
      </c>
      <c r="BQ125" s="406" t="str">
        <f t="shared" ref="BQ125" si="383">IF(AND(BH125="",BJ125="",BL125="",BN125=""),"",IF(AND(BJ125="",BL125="",BN125=""),"加算無",IF(MAX(BH125+BJ125+BO125,BH125+BL125+BO125,BH125+BN125+BO125)=BH125+BJ125+BO125,"重度",IF(MAX(BH125+BJ125+BO125,BH125+BL125+BO125,BH125+BN125+BO125)=BH125+BL125+BO125,"外",IF(MAX(BH125+BJ125+BO125,BH125+BL125+BO125,BH125+BN125+BO125)=BH125+BN125+BO125,"内")))))</f>
        <v/>
      </c>
    </row>
    <row r="126" spans="1:69" ht="17.850000000000001" customHeight="1" thickTop="1" thickBot="1">
      <c r="A126" s="12"/>
      <c r="B126" s="16"/>
      <c r="C126" s="288"/>
      <c r="D126" s="289"/>
      <c r="E126" s="292"/>
      <c r="F126" s="293"/>
      <c r="G126" s="296"/>
      <c r="H126" s="297"/>
      <c r="I126" s="299"/>
      <c r="J126" s="301"/>
      <c r="K126" s="297"/>
      <c r="L126" s="301"/>
      <c r="M126" s="297"/>
      <c r="N126" s="299"/>
      <c r="O126" s="417"/>
      <c r="P126" s="418"/>
      <c r="Q126" s="394"/>
      <c r="R126" s="395"/>
      <c r="S126" s="378"/>
      <c r="T126" s="379"/>
      <c r="U126" s="382"/>
      <c r="V126" s="383"/>
      <c r="W126" s="382"/>
      <c r="X126" s="383"/>
      <c r="Y126" s="382"/>
      <c r="Z126" s="398"/>
      <c r="AA126" s="402"/>
      <c r="AB126" s="403"/>
      <c r="AC126" s="404"/>
      <c r="AD126" s="127"/>
      <c r="AE126" s="430"/>
      <c r="AF126" s="432"/>
      <c r="AG126" s="387"/>
      <c r="AH126" s="388"/>
      <c r="AI126" s="388"/>
      <c r="AJ126" s="389"/>
      <c r="AK126" s="374"/>
      <c r="AL126" s="374"/>
      <c r="AM126" s="374"/>
      <c r="AN126" s="374"/>
      <c r="AO126" s="375"/>
      <c r="AP126" s="128"/>
      <c r="AQ126" s="129"/>
      <c r="AR126" s="128"/>
      <c r="AS126" s="5"/>
      <c r="AT126" s="390"/>
      <c r="AU126" s="391"/>
      <c r="AV126" s="391"/>
      <c r="AW126" s="421"/>
      <c r="AX126" s="546"/>
      <c r="AY126" s="546"/>
      <c r="AZ126" s="546"/>
      <c r="BA126" s="547"/>
      <c r="BB126" s="408"/>
      <c r="BC126" s="5"/>
      <c r="BD126" s="5"/>
      <c r="BE126" s="5"/>
      <c r="BF126" s="410"/>
      <c r="BG126" s="411"/>
      <c r="BH126" s="419"/>
      <c r="BI126" s="420"/>
      <c r="BJ126" s="420"/>
      <c r="BK126" s="420"/>
      <c r="BL126" s="420"/>
      <c r="BM126" s="407"/>
      <c r="BN126" s="407"/>
      <c r="BO126" s="408"/>
      <c r="BP126" s="409"/>
      <c r="BQ126" s="406"/>
    </row>
    <row r="127" spans="1:69" ht="17.850000000000001" customHeight="1" thickTop="1" thickBot="1">
      <c r="A127" s="12"/>
      <c r="B127" s="16"/>
      <c r="C127" s="288"/>
      <c r="D127" s="289"/>
      <c r="E127" s="290" t="str">
        <f>IF(C127="","",TEXT(AT127,"aaa"))</f>
        <v/>
      </c>
      <c r="F127" s="291"/>
      <c r="G127" s="294"/>
      <c r="H127" s="295"/>
      <c r="I127" s="412" t="s">
        <v>122</v>
      </c>
      <c r="J127" s="413"/>
      <c r="K127" s="414"/>
      <c r="L127" s="440"/>
      <c r="M127" s="441"/>
      <c r="N127" s="412" t="s">
        <v>122</v>
      </c>
      <c r="O127" s="415"/>
      <c r="P127" s="416"/>
      <c r="Q127" s="438" t="str">
        <f t="shared" ref="Q127" si="384">IF(G127="","",IF(AW127&lt;TIME(2,0,0),TIME(2,0,0),IF(MINUTE(AW127)&lt;30,TIME(HOUR(AW127),30,0),TIME(HOUR(AW127)+1,0,0))))</f>
        <v/>
      </c>
      <c r="R127" s="439"/>
      <c r="S127" s="376"/>
      <c r="T127" s="377"/>
      <c r="U127" s="380"/>
      <c r="V127" s="381"/>
      <c r="W127" s="380"/>
      <c r="X127" s="381"/>
      <c r="Y127" s="396"/>
      <c r="Z127" s="397"/>
      <c r="AA127" s="399"/>
      <c r="AB127" s="400"/>
      <c r="AC127" s="401"/>
      <c r="AD127" s="127"/>
      <c r="AE127" s="429">
        <v>12</v>
      </c>
      <c r="AF127" s="431" t="str">
        <f t="shared" ref="AF127" ca="1" si="385">IF(OR($AE$10="",AE127=""),"",TEXT(DATE(YEAR(TODAY()),$AE$10,AE127),"aaa"))</f>
        <v>土</v>
      </c>
      <c r="AG127" s="384" t="str">
        <f t="shared" ref="AG127" si="386">IF(BG127=0,"",IF(BG127&lt;TIME(2,0,0),TIME(2,0,0),IF(MINUTE(BG127)&lt;30,TIME(HOUR(BG127),30,0),TIME(HOUR(BG127)+1,0,0))))</f>
        <v/>
      </c>
      <c r="AH127" s="385"/>
      <c r="AI127" s="385"/>
      <c r="AJ127" s="386"/>
      <c r="AK127" s="372" t="str">
        <f t="shared" ref="AK127" si="387">IF(AND(BH127="",BJ127="",BL127="",BN127="",BO127=""),"",MAX(BH127+BJ127+BO127,BH127+BL127+BO127,BH127+BN127+BO127))</f>
        <v/>
      </c>
      <c r="AL127" s="372"/>
      <c r="AM127" s="372"/>
      <c r="AN127" s="372"/>
      <c r="AO127" s="373"/>
      <c r="AP127" s="128"/>
      <c r="AQ127" s="129"/>
      <c r="AR127" s="128"/>
      <c r="AS127" s="5"/>
      <c r="AT127" s="390" t="e">
        <f>DATE(請求書!$K$29,請求書!$Q$29,'実績記録 （２枚用）'!C127)</f>
        <v>#NUM!</v>
      </c>
      <c r="AU127" s="391">
        <f>TIME(G127,J127,0)</f>
        <v>0</v>
      </c>
      <c r="AV127" s="391">
        <f>TIME(L127,O127,0)</f>
        <v>0</v>
      </c>
      <c r="AW127" s="421">
        <f t="shared" ref="AW127" si="388">AV127-AU127</f>
        <v>0</v>
      </c>
      <c r="AX127" s="546" t="str">
        <f>IF($Q127=TIME(2,0,0),コード表!$B$3,IF($Q127=TIME(2,30,0),コード表!$B$4,IF($Q127=TIME(3,0,0),コード表!$B$5,IF($Q127=TIME(3,30,0),コード表!$B$6,IF($Q127=TIME(4,0,0),コード表!$B$7,IF($Q127=TIME(4,30,0),コード表!$B$8,IF($Q127=TIME(5,0,0),コード表!$B$9,IF($Q127=TIME(5,30,0),コード表!$B$10,IF($Q127=TIME(6,0,0),コード表!$B$11,IF($Q127=TIME(6,30,0),コード表!$B$12,IF($Q127=TIME(7,0,0),コード表!$B$13,IF($Q127=TIME(7,30,0),コード表!$B$14,IF($Q127=TIME(8,0,0),コード表!$B$15,IF($Q127=TIME(8,30,0),コード表!$B$16,IF($Q127=TIME(9,0,0),コード表!$B$17,IF($Q127=TIME(9,30,0),コード表!$B$18,IF($Q127=TIME(10,0,0),コード表!$B$19,IF($Q127=TIME(10,30,0),コード表!$B$20,IF($Q127=TIME(11,0,0),コード表!$B$21,IF($Q127=TIME(11,30,0),コード表!$B$22,IF($Q127=TIME(12,0,0),コード表!$B$23,IF($Q127=TIME(12,30,0),コード表!$B$24,IF($Q127=TIME(13,0,0),コード表!$B$25,IF($Q127=TIME(13,30,0),コード表!$B$26,IF($Q127=TIME(14,0,0),コード表!$B$27,IF($Q127=TIME(14,30,0),コード表!$B$28,IF($Q127=TIME(15,0,0),コード表!$B$29,IF($Q127=TIME(15,30,0),コード表!$B$30,IF($Q127=TIME(16,0,0),コード表!$B$31,IF($Q127=TIME(16,30,0),コード表!$B$32,IF($Q127=TIME(17,0,0),コード表!$B$33,IF($Q127=TIME(17,30,0),コード表!$B$34,IF($Q127=TIME(18,0,0),コード表!$B$35,"")))))))))))))))))))))))))))))))))</f>
        <v/>
      </c>
      <c r="AY127" s="546" t="str">
        <f>IF(S127="","",IF($Q127=TIME(2,0,0),コード表!$B$36,IF($Q127=TIME(2,30,0),コード表!$B$37,IF($Q127=TIME(3,0,0),コード表!$B$38,IF($Q127=TIME(3,30,0),コード表!$B$39,IF($Q127=TIME(4,0,0),コード表!$B$40,IF($Q127=TIME(4,30,0),コード表!$B$41,IF($Q127=TIME(5,0,0),コード表!$B$42,IF($Q127=TIME(5,30,0),コード表!$B$43,IF($Q127=TIME(6,0,0),コード表!$B$44,IF($Q127=TIME(6,30,0),コード表!$B$45,IF($Q127=TIME(7,0,0),コード表!$B$46,IF($Q127=TIME(7,30,0),コード表!$B$47,IF($Q127=TIME(8,0,0),コード表!$B$48,IF($Q127=TIME(8,30,0),コード表!$B$49,IF($Q127=TIME(9,0,0),コード表!$B$50,IF($Q127=TIME(9,30,0),コード表!$B$51,IF($Q127=TIME(10,0,0),コード表!$B$52,IF($Q127=TIME(10,30,0),コード表!$B$53,IF($Q127=TIME(11,0,0),コード表!$B$54,IF($Q127=TIME(11,30,0),コード表!$B$55,IF($Q127=TIME(12,0,0),コード表!$B$56,IF($Q127=TIME(12,30,0),コード表!$B$57,IF($Q127=TIME(13,0,0),コード表!$B$58,IF($Q127=TIME(13,30,0),コード表!$B$59,IF($Q127=TIME(14,0,0),コード表!$B$60,IF($Q127=TIME(14,30,0),コード表!$B$61,IF($Q127=TIME(15,0,0),コード表!$B$62,IF($Q127=TIME(15,30,0),コード表!$B$63,IF($Q127=TIME(16,0,0),コード表!$B$64,IF($Q127=TIME(16,30,0),コード表!$B$65,IF($Q127=TIME(17,0,0),コード表!$B$66,IF($Q127=TIME(17,30,0),コード表!$B$67,IF($Q127=TIME(18,0,0),コード表!$B$68))))))))))))))))))))))))))))))))))</f>
        <v/>
      </c>
      <c r="AZ127" s="546" t="str">
        <f>IF(U127="","",IF($Q127=TIME(2,0,0),コード表!$B$69,IF($Q127=TIME(2,30,0),コード表!$B$70,IF($Q127=TIME(3,0,0),コード表!$B$71,IF($Q127=TIME(3,30,0),コード表!$B$72,IF($Q127=TIME(4,0,0),コード表!$B$73,IF($Q127=TIME(4,30,0),コード表!$B$74,IF($Q127=TIME(5,0,0),コード表!$B$75,IF($Q127=TIME(5,30,0),コード表!$B$76,IF($Q127=TIME(6,0,0),コード表!$B$77,IF($Q127=TIME(6,30,0),コード表!$B$78,IF($Q127=TIME(7,0,0),コード表!$B$79,IF($Q127=TIME(7,30,0),コード表!$B$80,IF($Q127=TIME(8,0,0),コード表!$B$81,IF($Q127=TIME(8,30,0),コード表!$B$82,IF($Q127=TIME(9,0,0),コード表!$B$83,IF($Q127=TIME(9,30,0),コード表!$B$84,IF($Q127=TIME(10,0,0),コード表!$B$85,IF($Q127=TIME(10,30,0),コード表!$B$86,IF($Q127=TIME(11,0,0),コード表!$B$87,IF($Q127=TIME(11,30,0),コード表!$B$88,IF($Q127=TIME(12,0,0),コード表!$B$89,IF($Q127=TIME(12,30,0),コード表!$B$90,IF($Q127=TIME(13,0,0),コード表!$B$91,IF($Q127=TIME(13,30,0),コード表!$B$92,IF($Q127=TIME(14,0,0),コード表!$B$93,IF($Q127=TIME(14,30,0),コード表!$B$94,IF($Q127=TIME(15,0,0),コード表!$B$95,IF($Q127=TIME(15,30,0),コード表!$B$96,IF($Q127=TIME(16,0,0),コード表!$B$97,IF($Q127=TIME(16,30,0),コード表!$B$98,IF($Q127=TIME(17,0,0),コード表!$B$99,IF($Q127=TIME(17,30,0),コード表!$B$100,IF($Q127=TIME(18,0,0),コード表!$B$101))))))))))))))))))))))))))))))))))</f>
        <v/>
      </c>
      <c r="BA127" s="547" t="str">
        <f>IF(W127="","",IF($Q127=TIME(2,0,0),コード表!$B$102,IF($Q127=TIME(2,30,0),コード表!$B$103,IF($Q127=TIME(3,0,0),コード表!$B$104,IF($Q127=TIME(3,30,0),コード表!$B$105,IF($Q127=TIME(4,0,0),コード表!$B$106,IF($Q127=TIME(4,30,0),コード表!$B$107,IF($Q127=TIME(5,0,0),コード表!$B$108,IF($Q127=TIME(5,30,0),コード表!$B$109,IF($Q127=TIME(6,0,0),コード表!$B$110,IF($Q127=TIME(6,30,0),コード表!$B$111,IF($Q127=TIME(7,0,0),コード表!$B$112,IF($Q127=TIME(7,30,0),コード表!$B$113,IF($Q127=TIME(8,0,0),コード表!$B$114,IF($Q127=TIME(8,30,0),コード表!$B$115,IF($Q127=TIME(9,0,0),コード表!$B$116,IF($Q127=TIME(9,30,0),コード表!$B$117,IF($Q127=TIME(10,0,0),コード表!$B$118,IF($Q127=TIME(10,30,0),コード表!$B$119,IF($Q127=TIME(11,0,0),コード表!$B$120,IF($Q127=TIME(11,30,0),コード表!$B$121,IF($Q127=TIME(12,0,0),コード表!$B$122,IF($Q127=TIME(12,30,0),コード表!$B$123,IF($Q127=TIME(13,0,0),コード表!$B$124,IF($Q127=TIME(13,30,0),コード表!$B$125,IF($Q127=TIME(14,0,0),コード表!$B$126,IF($Q127=TIME(14,30,0),コード表!$B$127,IF($Q127=TIME(15,0,0),コード表!$B$128,IF($Q127=TIME(15,30,0),コード表!$B$129,IF($Q127=TIME(16,0,0),コード表!$B$130,IF($Q127=TIME(16,30,0),コード表!$B$131,IF($Q127=TIME(17,0,0),コード表!$B$132,IF($Q127=TIME(17,30,0),コード表!$B$133,IF($Q127=TIME(18,0,0),コード表!$B$134))))))))))))))))))))))))))))))))))</f>
        <v/>
      </c>
      <c r="BB127" s="408" t="str">
        <f>IF(Y127="","",Y127*コード表!$B$135)</f>
        <v/>
      </c>
      <c r="BC127" s="5"/>
      <c r="BD127" s="5"/>
      <c r="BE127" s="5"/>
      <c r="BF127" s="410">
        <f>DATE(請求書!$K$29,請求書!$Q$29,'実績記録 （２枚用）'!AE127)</f>
        <v>45850</v>
      </c>
      <c r="BG127" s="411">
        <f t="shared" ref="BG127" si="389">SUMIF($AT$105:$AT$166,BF127,$AW$105:$AW$166)</f>
        <v>0</v>
      </c>
      <c r="BH127" s="419" t="str">
        <f>IF($AG127=TIME(2,0,0),コード表!$B$3,IF($AG127=TIME(2,30,0),コード表!$B$4,IF($AG127=TIME(3,0,0),コード表!$B$5,IF($AG127=TIME(3,30,0),コード表!$B$6,IF($AG127=TIME(4,0,0),コード表!$B$7,IF($AG127=TIME(4,30,0),コード表!$B$8,IF($AG127=TIME(5,0,0),コード表!$B$9,IF($AG127=TIME(5,30,0),コード表!$B$10,IF($AG127=TIME(6,0,0),コード表!$B$11,IF($AG127=TIME(6,30,0),コード表!$B$12,IF($AG127=TIME(7,0,0),コード表!$B$13,IF($AG127=TIME(7,30,0),コード表!$B$14,IF($AG127=TIME(8,0,0),コード表!$B$15,IF($AG127=TIME(8,30,0),コード表!$B$16,IF($AG127=TIME(9,0,0),コード表!$B$17,IF($AG127=TIME(9,30,0),コード表!$B$18,IF($AG127=TIME(10,0,0),コード表!$B$19,IF($AG127=TIME(10,30,0),コード表!$B$20,IF($AG127=TIME(11,0,0),コード表!$B$21,IF($AG127=TIME(11,30,0),コード表!$B$22,IF($AG127=TIME(12,0,0),コード表!$B$23,IF($AG127=TIME(12,30,0),コード表!$B$24,IF($AG127=TIME(13,0,0),コード表!$B$25,IF($AG127=TIME(13,30,0),コード表!$B$26,IF($AG127=TIME(14,0,0),コード表!$B$27,IF($AG127=TIME(14,30,0),コード表!$B$28,IF($AG127=TIME(15,0,0),コード表!$B$29,IF($AG127=TIME(15,30,0),コード表!$B$30,IF($AG127=TIME(16,0,0),コード表!$B$31,IF($AG127=TIME(16,30,0),コード表!$B$32,IF($AG127=TIME(17,0,0),コード表!$B$33,IF($AG127=TIME(17,30,0),コード表!$B$34,IF($AG127=TIME(18,0,0),コード表!$B$35,"")))))))))))))))))))))))))))))))))</f>
        <v/>
      </c>
      <c r="BI127" s="420" t="str">
        <f t="shared" ref="BI127" si="390">IF(SUMIFS($AY$105:$AY$166,$AT$105:$AT$166,BF127)&gt;0,"〇","")</f>
        <v/>
      </c>
      <c r="BJ127" s="420" t="str">
        <f>IF(BI127="","",IF($AG127=TIME(2,0,0),コード表!$B$36,IF($AG127=TIME(2,30,0),コード表!$B$37,IF($AG127=TIME(3,0,0),コード表!$B$38,IF($AG127=TIME(3,30,0),コード表!$B$39,IF($AG127=TIME(4,0,0),コード表!$B$40,IF($AG127=TIME(4,30,0),コード表!$B$41,IF($AG127=TIME(5,0,0),コード表!$B$42,IF($AG127=TIME(5,30,0),コード表!$B$43,IF($AG127=TIME(6,0,0),コード表!$B$44,IF($AG127=TIME(6,30,0),コード表!$B$45,IF($AG127=TIME(7,0,0),コード表!$B$46,IF($AG127=TIME(7,30,0),コード表!$B$47,IF($AG127=TIME(8,0,0),コード表!$B$48,IF($AG127=TIME(8,30,0),コード表!$B$49,IF($AG127=TIME(9,0,0),コード表!$B$50,IF($AG127=TIME(9,30,0),コード表!$B$51,IF($AG127=TIME(10,0,0),コード表!$B$52,IF($AG127=TIME(10,30,0),コード表!$B$53,IF($AG127=TIME(11,0,0),コード表!$B$54,IF($AG127=TIME(11,30,0),コード表!$B$55,IF($AG127=TIME(12,0,0),コード表!$B$56,IF($AG127=TIME(12,30,0),コード表!$B$57,IF($AG127=TIME(13,0,0),コード表!$B$58,IF($AG127=TIME(13,30,0),コード表!$B$59,IF($AG127=TIME(14,0,0),コード表!$B$60,IF($AG127=TIME(14,30,0),コード表!$B$61,IF($AG127=TIME(15,0,0),コード表!$B$62,IF($AG127=TIME(15,30,0),コード表!$B$63,IF($AG127=TIME(16,0,0),コード表!$B$64,IF($AG127=TIME(16,30,0),コード表!$B$65,IF($AG127=TIME(17,0,0),コード表!$B$66,IF($AG127=TIME(17,30,0),コード表!$B$67,IF($AG127=TIME(18,0,0),コード表!$B$68))))))))))))))))))))))))))))))))))</f>
        <v/>
      </c>
      <c r="BK127" s="420" t="str">
        <f t="shared" ref="BK127" si="391">IF(SUMIFS($AZ$105:$AZ$166,$AT$105:$AT$166,BF127)&gt;0,"〇","")</f>
        <v/>
      </c>
      <c r="BL127" s="420" t="str">
        <f>IF(BK127="","",IF($AG127=TIME(2,0,0),コード表!$B$69,IF($AG127=TIME(2,30,0),コード表!$B$70,IF($AG127=TIME(3,0,0),コード表!$B$71,IF($AG127=TIME(3,30,0),コード表!$B$72,IF($AG127=TIME(4,0,0),コード表!$B$73,IF($AG127=TIME(4,30,0),コード表!$B$74,IF($AG127=TIME(5,0,0),コード表!$B$75,IF($AG127=TIME(5,30,0),コード表!$B$76,IF($AG127=TIME(6,0,0),コード表!$B$77,IF($AG127=TIME(6,30,0),コード表!$B$78,IF($AG127=TIME(7,0,0),コード表!$B$79,IF($AG127=TIME(7,30,0),コード表!$B$80,IF($AG127=TIME(8,0,0),コード表!$B$81,IF($AG127=TIME(8,30,0),コード表!$B$82,IF($AG127=TIME(9,0,0),コード表!$B$83,IF($AG127=TIME(9,30,0),コード表!$B$84,IF($AG127=TIME(10,0,0),コード表!$B$85,IF($AG127=TIME(10,30,0),コード表!$B$86,IF($AG127=TIME(11,0,0),コード表!$B$87,IF($AG127=TIME(11,30,0),コード表!$B$88,IF($AG127=TIME(12,0,0),コード表!$B$89,IF($AG127=TIME(12,30,0),コード表!$B$90,IF($AG127=TIME(13,0,0),コード表!$B$91,IF($AG127=TIME(13,30,0),コード表!$B$92,IF($AG127=TIME(14,0,0),コード表!$B$93,IF($AG127=TIME(14,30,0),コード表!$B$94,IF($AG127=TIME(15,0,0),コード表!$B$95,IF($AG127=TIME(15,30,0),コード表!$B$96,IF($AG127=TIME(16,0,0),コード表!$B$97,IF($AG127=TIME(16,30,0),コード表!$B$98,IF($AG127=TIME(17,0,0),コード表!$B$99,IF($AG127=TIME(17,30,0),コード表!$B$100,IF($AG127=TIME(18,0,0),コード表!$B$101))))))))))))))))))))))))))))))))))</f>
        <v/>
      </c>
      <c r="BM127" s="407" t="str">
        <f t="shared" ref="BM127" si="392">IF(SUMIFS($BA$105:$BA$166,$AT$105:$AT$166,BF127)&gt;0,"〇","")</f>
        <v/>
      </c>
      <c r="BN127" s="407" t="str">
        <f>IF(BM127="","",IF($AG127=TIME(2,0,0),コード表!$B$102,IF($AG127=TIME(2,30,0),コード表!$B$103,IF($AG127=TIME(3,0,0),コード表!$B$104,IF($AG127=TIME(3,30,0),コード表!$B$105,IF($AG127=TIME(4,0,0),コード表!$B$106,IF($AG127=TIME(4,30,0),コード表!$B$107,IF($AG127=TIME(5,0,0),コード表!$B$108,IF($AG127=TIME(5,30,0),コード表!$B$109,IF($AG127=TIME(6,0,0),コード表!$B$110,IF($AG127=TIME(6,30,0),コード表!$B$111,IF($AG127=TIME(7,0,0),コード表!$B$112,IF($AG127=TIME(7,30,0),コード表!$B$113,IF($AG127=TIME(8,0,0),コード表!$B$114,IF($AG127=TIME(8,30,0),コード表!$B$115,IF($AG127=TIME(9,0,0),コード表!$B$116,IF($AG127=TIME(9,30,0),コード表!$B$117,IF($AG127=TIME(10,0,0),コード表!$B$118,IF($AG127=TIME(10,30,0),コード表!$B$119,IF($AG127=TIME(11,0,0),コード表!$B$120,IF($AG127=TIME(11,30,0),コード表!$B$121,IF($AG127=TIME(12,0,0),コード表!$B$122,IF($AG127=TIME(12,30,0),コード表!$B$123,IF($AG127=TIME(13,0,0),コード表!$B$124,IF($AG127=TIME(13,30,0),コード表!$B$125,IF($AG127=TIME(14,0,0),コード表!$B$126,IF($AG127=TIME(14,30,0),コード表!$B$127,IF($AG127=TIME(15,0,0),コード表!$B$128,IF($AG127=TIME(15,30,0),コード表!$B$129,IF($AG127=TIME(16,0,0),コード表!$B$130,IF($AG127=TIME(16,30,0),コード表!$B$131,IF($AG127=TIME(17,0,0),コード表!$B$132,IF($AG127=TIME(17,30,0),コード表!$B$133,IF($AG127=TIME(18,0,0),コード表!$B$134))))))))))))))))))))))))))))))))))</f>
        <v/>
      </c>
      <c r="BO127" s="408" t="str">
        <f t="shared" ref="BO127" si="393">IF(SUMIF($AT$105:$AT$166,BF127,$BB$105:$BB$166)=0,"",SUMIF($AT$105:$AT$166,BF127,$BB$105:$BB$166))</f>
        <v/>
      </c>
      <c r="BP127" s="409" t="str">
        <f t="shared" ref="BP127" si="394">IF(AND(BH127="",BJ127="",BL127="",BN127="",BO127=""),"",MAX(BH127+BJ127,BH127+BL127,BH127+BN127))</f>
        <v/>
      </c>
      <c r="BQ127" s="406" t="str">
        <f t="shared" ref="BQ127" si="395">IF(AND(BH127="",BJ127="",BL127="",BN127=""),"",IF(AND(BJ127="",BL127="",BN127=""),"加算無",IF(MAX(BH127+BJ127+BO127,BH127+BL127+BO127,BH127+BN127+BO127)=BH127+BJ127+BO127,"重度",IF(MAX(BH127+BJ127+BO127,BH127+BL127+BO127,BH127+BN127+BO127)=BH127+BL127+BO127,"外",IF(MAX(BH127+BJ127+BO127,BH127+BL127+BO127,BH127+BN127+BO127)=BH127+BN127+BO127,"内")))))</f>
        <v/>
      </c>
    </row>
    <row r="128" spans="1:69" ht="17.850000000000001" customHeight="1" thickTop="1" thickBot="1">
      <c r="A128" s="12"/>
      <c r="B128" s="16"/>
      <c r="C128" s="288"/>
      <c r="D128" s="289"/>
      <c r="E128" s="292"/>
      <c r="F128" s="293"/>
      <c r="G128" s="296"/>
      <c r="H128" s="297"/>
      <c r="I128" s="299"/>
      <c r="J128" s="301"/>
      <c r="K128" s="297"/>
      <c r="L128" s="301"/>
      <c r="M128" s="297"/>
      <c r="N128" s="299"/>
      <c r="O128" s="417"/>
      <c r="P128" s="418"/>
      <c r="Q128" s="394"/>
      <c r="R128" s="395"/>
      <c r="S128" s="378"/>
      <c r="T128" s="379"/>
      <c r="U128" s="382"/>
      <c r="V128" s="383"/>
      <c r="W128" s="382"/>
      <c r="X128" s="383"/>
      <c r="Y128" s="382"/>
      <c r="Z128" s="398"/>
      <c r="AA128" s="402"/>
      <c r="AB128" s="403"/>
      <c r="AC128" s="404"/>
      <c r="AD128" s="127"/>
      <c r="AE128" s="430"/>
      <c r="AF128" s="432"/>
      <c r="AG128" s="387"/>
      <c r="AH128" s="388"/>
      <c r="AI128" s="388"/>
      <c r="AJ128" s="389"/>
      <c r="AK128" s="374"/>
      <c r="AL128" s="374"/>
      <c r="AM128" s="374"/>
      <c r="AN128" s="374"/>
      <c r="AO128" s="375"/>
      <c r="AP128" s="128"/>
      <c r="AQ128" s="129"/>
      <c r="AR128" s="128"/>
      <c r="AS128" s="5"/>
      <c r="AT128" s="390"/>
      <c r="AU128" s="391"/>
      <c r="AV128" s="391"/>
      <c r="AW128" s="421"/>
      <c r="AX128" s="546"/>
      <c r="AY128" s="546"/>
      <c r="AZ128" s="546"/>
      <c r="BA128" s="547"/>
      <c r="BB128" s="408"/>
      <c r="BC128" s="5"/>
      <c r="BD128" s="5"/>
      <c r="BE128" s="5"/>
      <c r="BF128" s="410"/>
      <c r="BG128" s="411"/>
      <c r="BH128" s="419"/>
      <c r="BI128" s="420"/>
      <c r="BJ128" s="420"/>
      <c r="BK128" s="420"/>
      <c r="BL128" s="420"/>
      <c r="BM128" s="407"/>
      <c r="BN128" s="407"/>
      <c r="BO128" s="408"/>
      <c r="BP128" s="409"/>
      <c r="BQ128" s="406"/>
    </row>
    <row r="129" spans="1:69" ht="17.850000000000001" customHeight="1" thickTop="1" thickBot="1">
      <c r="A129" s="12"/>
      <c r="B129" s="16"/>
      <c r="C129" s="288"/>
      <c r="D129" s="289"/>
      <c r="E129" s="290" t="str">
        <f>IF(C129="","",TEXT(AT129,"aaa"))</f>
        <v/>
      </c>
      <c r="F129" s="291"/>
      <c r="G129" s="294"/>
      <c r="H129" s="295"/>
      <c r="I129" s="412" t="s">
        <v>122</v>
      </c>
      <c r="J129" s="413"/>
      <c r="K129" s="414"/>
      <c r="L129" s="440"/>
      <c r="M129" s="441"/>
      <c r="N129" s="412" t="s">
        <v>122</v>
      </c>
      <c r="O129" s="415"/>
      <c r="P129" s="416"/>
      <c r="Q129" s="438" t="str">
        <f t="shared" ref="Q129" si="396">IF(G129="","",IF(AW129&lt;TIME(2,0,0),TIME(2,0,0),IF(MINUTE(AW129)&lt;30,TIME(HOUR(AW129),30,0),TIME(HOUR(AW129)+1,0,0))))</f>
        <v/>
      </c>
      <c r="R129" s="439"/>
      <c r="S129" s="376"/>
      <c r="T129" s="377"/>
      <c r="U129" s="380"/>
      <c r="V129" s="381"/>
      <c r="W129" s="380"/>
      <c r="X129" s="381"/>
      <c r="Y129" s="396"/>
      <c r="Z129" s="397"/>
      <c r="AA129" s="399"/>
      <c r="AB129" s="400"/>
      <c r="AC129" s="401"/>
      <c r="AD129" s="127"/>
      <c r="AE129" s="429">
        <v>13</v>
      </c>
      <c r="AF129" s="431" t="str">
        <f t="shared" ref="AF129" ca="1" si="397">IF(OR($AE$10="",AE129=""),"",TEXT(DATE(YEAR(TODAY()),$AE$10,AE129),"aaa"))</f>
        <v>日</v>
      </c>
      <c r="AG129" s="384" t="str">
        <f t="shared" ref="AG129" si="398">IF(BG129=0,"",IF(BG129&lt;TIME(2,0,0),TIME(2,0,0),IF(MINUTE(BG129)&lt;30,TIME(HOUR(BG129),30,0),TIME(HOUR(BG129)+1,0,0))))</f>
        <v/>
      </c>
      <c r="AH129" s="385"/>
      <c r="AI129" s="385"/>
      <c r="AJ129" s="386"/>
      <c r="AK129" s="372" t="str">
        <f t="shared" ref="AK129" si="399">IF(AND(BH129="",BJ129="",BL129="",BN129="",BO129=""),"",MAX(BH129+BJ129+BO129,BH129+BL129+BO129,BH129+BN129+BO129))</f>
        <v/>
      </c>
      <c r="AL129" s="372"/>
      <c r="AM129" s="372"/>
      <c r="AN129" s="372"/>
      <c r="AO129" s="373"/>
      <c r="AP129" s="128"/>
      <c r="AQ129" s="129"/>
      <c r="AR129" s="128"/>
      <c r="AS129" s="5"/>
      <c r="AT129" s="390" t="e">
        <f>DATE(請求書!$K$29,請求書!$Q$29,'実績記録 （２枚用）'!C129)</f>
        <v>#NUM!</v>
      </c>
      <c r="AU129" s="391">
        <f>TIME(G129,J129,0)</f>
        <v>0</v>
      </c>
      <c r="AV129" s="391">
        <f>TIME(L129,O129,0)</f>
        <v>0</v>
      </c>
      <c r="AW129" s="421">
        <f t="shared" ref="AW129" si="400">AV129-AU129</f>
        <v>0</v>
      </c>
      <c r="AX129" s="546" t="str">
        <f>IF($Q129=TIME(2,0,0),コード表!$B$3,IF($Q129=TIME(2,30,0),コード表!$B$4,IF($Q129=TIME(3,0,0),コード表!$B$5,IF($Q129=TIME(3,30,0),コード表!$B$6,IF($Q129=TIME(4,0,0),コード表!$B$7,IF($Q129=TIME(4,30,0),コード表!$B$8,IF($Q129=TIME(5,0,0),コード表!$B$9,IF($Q129=TIME(5,30,0),コード表!$B$10,IF($Q129=TIME(6,0,0),コード表!$B$11,IF($Q129=TIME(6,30,0),コード表!$B$12,IF($Q129=TIME(7,0,0),コード表!$B$13,IF($Q129=TIME(7,30,0),コード表!$B$14,IF($Q129=TIME(8,0,0),コード表!$B$15,IF($Q129=TIME(8,30,0),コード表!$B$16,IF($Q129=TIME(9,0,0),コード表!$B$17,IF($Q129=TIME(9,30,0),コード表!$B$18,IF($Q129=TIME(10,0,0),コード表!$B$19,IF($Q129=TIME(10,30,0),コード表!$B$20,IF($Q129=TIME(11,0,0),コード表!$B$21,IF($Q129=TIME(11,30,0),コード表!$B$22,IF($Q129=TIME(12,0,0),コード表!$B$23,IF($Q129=TIME(12,30,0),コード表!$B$24,IF($Q129=TIME(13,0,0),コード表!$B$25,IF($Q129=TIME(13,30,0),コード表!$B$26,IF($Q129=TIME(14,0,0),コード表!$B$27,IF($Q129=TIME(14,30,0),コード表!$B$28,IF($Q129=TIME(15,0,0),コード表!$B$29,IF($Q129=TIME(15,30,0),コード表!$B$30,IF($Q129=TIME(16,0,0),コード表!$B$31,IF($Q129=TIME(16,30,0),コード表!$B$32,IF($Q129=TIME(17,0,0),コード表!$B$33,IF($Q129=TIME(17,30,0),コード表!$B$34,IF($Q129=TIME(18,0,0),コード表!$B$35,"")))))))))))))))))))))))))))))))))</f>
        <v/>
      </c>
      <c r="AY129" s="546" t="str">
        <f>IF(S129="","",IF($Q129=TIME(2,0,0),コード表!$B$36,IF($Q129=TIME(2,30,0),コード表!$B$37,IF($Q129=TIME(3,0,0),コード表!$B$38,IF($Q129=TIME(3,30,0),コード表!$B$39,IF($Q129=TIME(4,0,0),コード表!$B$40,IF($Q129=TIME(4,30,0),コード表!$B$41,IF($Q129=TIME(5,0,0),コード表!$B$42,IF($Q129=TIME(5,30,0),コード表!$B$43,IF($Q129=TIME(6,0,0),コード表!$B$44,IF($Q129=TIME(6,30,0),コード表!$B$45,IF($Q129=TIME(7,0,0),コード表!$B$46,IF($Q129=TIME(7,30,0),コード表!$B$47,IF($Q129=TIME(8,0,0),コード表!$B$48,IF($Q129=TIME(8,30,0),コード表!$B$49,IF($Q129=TIME(9,0,0),コード表!$B$50,IF($Q129=TIME(9,30,0),コード表!$B$51,IF($Q129=TIME(10,0,0),コード表!$B$52,IF($Q129=TIME(10,30,0),コード表!$B$53,IF($Q129=TIME(11,0,0),コード表!$B$54,IF($Q129=TIME(11,30,0),コード表!$B$55,IF($Q129=TIME(12,0,0),コード表!$B$56,IF($Q129=TIME(12,30,0),コード表!$B$57,IF($Q129=TIME(13,0,0),コード表!$B$58,IF($Q129=TIME(13,30,0),コード表!$B$59,IF($Q129=TIME(14,0,0),コード表!$B$60,IF($Q129=TIME(14,30,0),コード表!$B$61,IF($Q129=TIME(15,0,0),コード表!$B$62,IF($Q129=TIME(15,30,0),コード表!$B$63,IF($Q129=TIME(16,0,0),コード表!$B$64,IF($Q129=TIME(16,30,0),コード表!$B$65,IF($Q129=TIME(17,0,0),コード表!$B$66,IF($Q129=TIME(17,30,0),コード表!$B$67,IF($Q129=TIME(18,0,0),コード表!$B$68))))))))))))))))))))))))))))))))))</f>
        <v/>
      </c>
      <c r="AZ129" s="546" t="str">
        <f>IF(U129="","",IF($Q129=TIME(2,0,0),コード表!$B$69,IF($Q129=TIME(2,30,0),コード表!$B$70,IF($Q129=TIME(3,0,0),コード表!$B$71,IF($Q129=TIME(3,30,0),コード表!$B$72,IF($Q129=TIME(4,0,0),コード表!$B$73,IF($Q129=TIME(4,30,0),コード表!$B$74,IF($Q129=TIME(5,0,0),コード表!$B$75,IF($Q129=TIME(5,30,0),コード表!$B$76,IF($Q129=TIME(6,0,0),コード表!$B$77,IF($Q129=TIME(6,30,0),コード表!$B$78,IF($Q129=TIME(7,0,0),コード表!$B$79,IF($Q129=TIME(7,30,0),コード表!$B$80,IF($Q129=TIME(8,0,0),コード表!$B$81,IF($Q129=TIME(8,30,0),コード表!$B$82,IF($Q129=TIME(9,0,0),コード表!$B$83,IF($Q129=TIME(9,30,0),コード表!$B$84,IF($Q129=TIME(10,0,0),コード表!$B$85,IF($Q129=TIME(10,30,0),コード表!$B$86,IF($Q129=TIME(11,0,0),コード表!$B$87,IF($Q129=TIME(11,30,0),コード表!$B$88,IF($Q129=TIME(12,0,0),コード表!$B$89,IF($Q129=TIME(12,30,0),コード表!$B$90,IF($Q129=TIME(13,0,0),コード表!$B$91,IF($Q129=TIME(13,30,0),コード表!$B$92,IF($Q129=TIME(14,0,0),コード表!$B$93,IF($Q129=TIME(14,30,0),コード表!$B$94,IF($Q129=TIME(15,0,0),コード表!$B$95,IF($Q129=TIME(15,30,0),コード表!$B$96,IF($Q129=TIME(16,0,0),コード表!$B$97,IF($Q129=TIME(16,30,0),コード表!$B$98,IF($Q129=TIME(17,0,0),コード表!$B$99,IF($Q129=TIME(17,30,0),コード表!$B$100,IF($Q129=TIME(18,0,0),コード表!$B$101))))))))))))))))))))))))))))))))))</f>
        <v/>
      </c>
      <c r="BA129" s="547" t="str">
        <f>IF(W129="","",IF($Q129=TIME(2,0,0),コード表!$B$102,IF($Q129=TIME(2,30,0),コード表!$B$103,IF($Q129=TIME(3,0,0),コード表!$B$104,IF($Q129=TIME(3,30,0),コード表!$B$105,IF($Q129=TIME(4,0,0),コード表!$B$106,IF($Q129=TIME(4,30,0),コード表!$B$107,IF($Q129=TIME(5,0,0),コード表!$B$108,IF($Q129=TIME(5,30,0),コード表!$B$109,IF($Q129=TIME(6,0,0),コード表!$B$110,IF($Q129=TIME(6,30,0),コード表!$B$111,IF($Q129=TIME(7,0,0),コード表!$B$112,IF($Q129=TIME(7,30,0),コード表!$B$113,IF($Q129=TIME(8,0,0),コード表!$B$114,IF($Q129=TIME(8,30,0),コード表!$B$115,IF($Q129=TIME(9,0,0),コード表!$B$116,IF($Q129=TIME(9,30,0),コード表!$B$117,IF($Q129=TIME(10,0,0),コード表!$B$118,IF($Q129=TIME(10,30,0),コード表!$B$119,IF($Q129=TIME(11,0,0),コード表!$B$120,IF($Q129=TIME(11,30,0),コード表!$B$121,IF($Q129=TIME(12,0,0),コード表!$B$122,IF($Q129=TIME(12,30,0),コード表!$B$123,IF($Q129=TIME(13,0,0),コード表!$B$124,IF($Q129=TIME(13,30,0),コード表!$B$125,IF($Q129=TIME(14,0,0),コード表!$B$126,IF($Q129=TIME(14,30,0),コード表!$B$127,IF($Q129=TIME(15,0,0),コード表!$B$128,IF($Q129=TIME(15,30,0),コード表!$B$129,IF($Q129=TIME(16,0,0),コード表!$B$130,IF($Q129=TIME(16,30,0),コード表!$B$131,IF($Q129=TIME(17,0,0),コード表!$B$132,IF($Q129=TIME(17,30,0),コード表!$B$133,IF($Q129=TIME(18,0,0),コード表!$B$134))))))))))))))))))))))))))))))))))</f>
        <v/>
      </c>
      <c r="BB129" s="408" t="str">
        <f>IF(Y129="","",Y129*コード表!$B$135)</f>
        <v/>
      </c>
      <c r="BC129" s="5"/>
      <c r="BD129" s="5"/>
      <c r="BE129" s="5"/>
      <c r="BF129" s="410">
        <f>DATE(請求書!$K$29,請求書!$Q$29,'実績記録 （２枚用）'!AE129)</f>
        <v>45851</v>
      </c>
      <c r="BG129" s="411">
        <f t="shared" ref="BG129" si="401">SUMIF($AT$105:$AT$166,BF129,$AW$105:$AW$166)</f>
        <v>0</v>
      </c>
      <c r="BH129" s="419" t="str">
        <f>IF($AG129=TIME(2,0,0),コード表!$B$3,IF($AG129=TIME(2,30,0),コード表!$B$4,IF($AG129=TIME(3,0,0),コード表!$B$5,IF($AG129=TIME(3,30,0),コード表!$B$6,IF($AG129=TIME(4,0,0),コード表!$B$7,IF($AG129=TIME(4,30,0),コード表!$B$8,IF($AG129=TIME(5,0,0),コード表!$B$9,IF($AG129=TIME(5,30,0),コード表!$B$10,IF($AG129=TIME(6,0,0),コード表!$B$11,IF($AG129=TIME(6,30,0),コード表!$B$12,IF($AG129=TIME(7,0,0),コード表!$B$13,IF($AG129=TIME(7,30,0),コード表!$B$14,IF($AG129=TIME(8,0,0),コード表!$B$15,IF($AG129=TIME(8,30,0),コード表!$B$16,IF($AG129=TIME(9,0,0),コード表!$B$17,IF($AG129=TIME(9,30,0),コード表!$B$18,IF($AG129=TIME(10,0,0),コード表!$B$19,IF($AG129=TIME(10,30,0),コード表!$B$20,IF($AG129=TIME(11,0,0),コード表!$B$21,IF($AG129=TIME(11,30,0),コード表!$B$22,IF($AG129=TIME(12,0,0),コード表!$B$23,IF($AG129=TIME(12,30,0),コード表!$B$24,IF($AG129=TIME(13,0,0),コード表!$B$25,IF($AG129=TIME(13,30,0),コード表!$B$26,IF($AG129=TIME(14,0,0),コード表!$B$27,IF($AG129=TIME(14,30,0),コード表!$B$28,IF($AG129=TIME(15,0,0),コード表!$B$29,IF($AG129=TIME(15,30,0),コード表!$B$30,IF($AG129=TIME(16,0,0),コード表!$B$31,IF($AG129=TIME(16,30,0),コード表!$B$32,IF($AG129=TIME(17,0,0),コード表!$B$33,IF($AG129=TIME(17,30,0),コード表!$B$34,IF($AG129=TIME(18,0,0),コード表!$B$35,"")))))))))))))))))))))))))))))))))</f>
        <v/>
      </c>
      <c r="BI129" s="420" t="str">
        <f t="shared" ref="BI129" si="402">IF(SUMIFS($AY$105:$AY$166,$AT$105:$AT$166,BF129)&gt;0,"〇","")</f>
        <v/>
      </c>
      <c r="BJ129" s="420" t="str">
        <f>IF(BI129="","",IF($AG129=TIME(2,0,0),コード表!$B$36,IF($AG129=TIME(2,30,0),コード表!$B$37,IF($AG129=TIME(3,0,0),コード表!$B$38,IF($AG129=TIME(3,30,0),コード表!$B$39,IF($AG129=TIME(4,0,0),コード表!$B$40,IF($AG129=TIME(4,30,0),コード表!$B$41,IF($AG129=TIME(5,0,0),コード表!$B$42,IF($AG129=TIME(5,30,0),コード表!$B$43,IF($AG129=TIME(6,0,0),コード表!$B$44,IF($AG129=TIME(6,30,0),コード表!$B$45,IF($AG129=TIME(7,0,0),コード表!$B$46,IF($AG129=TIME(7,30,0),コード表!$B$47,IF($AG129=TIME(8,0,0),コード表!$B$48,IF($AG129=TIME(8,30,0),コード表!$B$49,IF($AG129=TIME(9,0,0),コード表!$B$50,IF($AG129=TIME(9,30,0),コード表!$B$51,IF($AG129=TIME(10,0,0),コード表!$B$52,IF($AG129=TIME(10,30,0),コード表!$B$53,IF($AG129=TIME(11,0,0),コード表!$B$54,IF($AG129=TIME(11,30,0),コード表!$B$55,IF($AG129=TIME(12,0,0),コード表!$B$56,IF($AG129=TIME(12,30,0),コード表!$B$57,IF($AG129=TIME(13,0,0),コード表!$B$58,IF($AG129=TIME(13,30,0),コード表!$B$59,IF($AG129=TIME(14,0,0),コード表!$B$60,IF($AG129=TIME(14,30,0),コード表!$B$61,IF($AG129=TIME(15,0,0),コード表!$B$62,IF($AG129=TIME(15,30,0),コード表!$B$63,IF($AG129=TIME(16,0,0),コード表!$B$64,IF($AG129=TIME(16,30,0),コード表!$B$65,IF($AG129=TIME(17,0,0),コード表!$B$66,IF($AG129=TIME(17,30,0),コード表!$B$67,IF($AG129=TIME(18,0,0),コード表!$B$68))))))))))))))))))))))))))))))))))</f>
        <v/>
      </c>
      <c r="BK129" s="420" t="str">
        <f t="shared" ref="BK129" si="403">IF(SUMIFS($AZ$105:$AZ$166,$AT$105:$AT$166,BF129)&gt;0,"〇","")</f>
        <v/>
      </c>
      <c r="BL129" s="420" t="str">
        <f>IF(BK129="","",IF($AG129=TIME(2,0,0),コード表!$B$69,IF($AG129=TIME(2,30,0),コード表!$B$70,IF($AG129=TIME(3,0,0),コード表!$B$71,IF($AG129=TIME(3,30,0),コード表!$B$72,IF($AG129=TIME(4,0,0),コード表!$B$73,IF($AG129=TIME(4,30,0),コード表!$B$74,IF($AG129=TIME(5,0,0),コード表!$B$75,IF($AG129=TIME(5,30,0),コード表!$B$76,IF($AG129=TIME(6,0,0),コード表!$B$77,IF($AG129=TIME(6,30,0),コード表!$B$78,IF($AG129=TIME(7,0,0),コード表!$B$79,IF($AG129=TIME(7,30,0),コード表!$B$80,IF($AG129=TIME(8,0,0),コード表!$B$81,IF($AG129=TIME(8,30,0),コード表!$B$82,IF($AG129=TIME(9,0,0),コード表!$B$83,IF($AG129=TIME(9,30,0),コード表!$B$84,IF($AG129=TIME(10,0,0),コード表!$B$85,IF($AG129=TIME(10,30,0),コード表!$B$86,IF($AG129=TIME(11,0,0),コード表!$B$87,IF($AG129=TIME(11,30,0),コード表!$B$88,IF($AG129=TIME(12,0,0),コード表!$B$89,IF($AG129=TIME(12,30,0),コード表!$B$90,IF($AG129=TIME(13,0,0),コード表!$B$91,IF($AG129=TIME(13,30,0),コード表!$B$92,IF($AG129=TIME(14,0,0),コード表!$B$93,IF($AG129=TIME(14,30,0),コード表!$B$94,IF($AG129=TIME(15,0,0),コード表!$B$95,IF($AG129=TIME(15,30,0),コード表!$B$96,IF($AG129=TIME(16,0,0),コード表!$B$97,IF($AG129=TIME(16,30,0),コード表!$B$98,IF($AG129=TIME(17,0,0),コード表!$B$99,IF($AG129=TIME(17,30,0),コード表!$B$100,IF($AG129=TIME(18,0,0),コード表!$B$101))))))))))))))))))))))))))))))))))</f>
        <v/>
      </c>
      <c r="BM129" s="407" t="str">
        <f t="shared" ref="BM129" si="404">IF(SUMIFS($BA$105:$BA$166,$AT$105:$AT$166,BF129)&gt;0,"〇","")</f>
        <v/>
      </c>
      <c r="BN129" s="407" t="str">
        <f>IF(BM129="","",IF($AG129=TIME(2,0,0),コード表!$B$102,IF($AG129=TIME(2,30,0),コード表!$B$103,IF($AG129=TIME(3,0,0),コード表!$B$104,IF($AG129=TIME(3,30,0),コード表!$B$105,IF($AG129=TIME(4,0,0),コード表!$B$106,IF($AG129=TIME(4,30,0),コード表!$B$107,IF($AG129=TIME(5,0,0),コード表!$B$108,IF($AG129=TIME(5,30,0),コード表!$B$109,IF($AG129=TIME(6,0,0),コード表!$B$110,IF($AG129=TIME(6,30,0),コード表!$B$111,IF($AG129=TIME(7,0,0),コード表!$B$112,IF($AG129=TIME(7,30,0),コード表!$B$113,IF($AG129=TIME(8,0,0),コード表!$B$114,IF($AG129=TIME(8,30,0),コード表!$B$115,IF($AG129=TIME(9,0,0),コード表!$B$116,IF($AG129=TIME(9,30,0),コード表!$B$117,IF($AG129=TIME(10,0,0),コード表!$B$118,IF($AG129=TIME(10,30,0),コード表!$B$119,IF($AG129=TIME(11,0,0),コード表!$B$120,IF($AG129=TIME(11,30,0),コード表!$B$121,IF($AG129=TIME(12,0,0),コード表!$B$122,IF($AG129=TIME(12,30,0),コード表!$B$123,IF($AG129=TIME(13,0,0),コード表!$B$124,IF($AG129=TIME(13,30,0),コード表!$B$125,IF($AG129=TIME(14,0,0),コード表!$B$126,IF($AG129=TIME(14,30,0),コード表!$B$127,IF($AG129=TIME(15,0,0),コード表!$B$128,IF($AG129=TIME(15,30,0),コード表!$B$129,IF($AG129=TIME(16,0,0),コード表!$B$130,IF($AG129=TIME(16,30,0),コード表!$B$131,IF($AG129=TIME(17,0,0),コード表!$B$132,IF($AG129=TIME(17,30,0),コード表!$B$133,IF($AG129=TIME(18,0,0),コード表!$B$134))))))))))))))))))))))))))))))))))</f>
        <v/>
      </c>
      <c r="BO129" s="408" t="str">
        <f t="shared" ref="BO129" si="405">IF(SUMIF($AT$105:$AT$166,BF129,$BB$105:$BB$166)=0,"",SUMIF($AT$105:$AT$166,BF129,$BB$105:$BB$166))</f>
        <v/>
      </c>
      <c r="BP129" s="409" t="str">
        <f t="shared" ref="BP129" si="406">IF(AND(BH129="",BJ129="",BL129="",BN129="",BO129=""),"",MAX(BH129+BJ129,BH129+BL129,BH129+BN129))</f>
        <v/>
      </c>
      <c r="BQ129" s="406" t="str">
        <f t="shared" ref="BQ129" si="407">IF(AND(BH129="",BJ129="",BL129="",BN129=""),"",IF(AND(BJ129="",BL129="",BN129=""),"加算無",IF(MAX(BH129+BJ129+BO129,BH129+BL129+BO129,BH129+BN129+BO129)=BH129+BJ129+BO129,"重度",IF(MAX(BH129+BJ129+BO129,BH129+BL129+BO129,BH129+BN129+BO129)=BH129+BL129+BO129,"外",IF(MAX(BH129+BJ129+BO129,BH129+BL129+BO129,BH129+BN129+BO129)=BH129+BN129+BO129,"内")))))</f>
        <v/>
      </c>
    </row>
    <row r="130" spans="1:69" ht="17.850000000000001" customHeight="1" thickTop="1" thickBot="1">
      <c r="A130" s="12"/>
      <c r="B130" s="16"/>
      <c r="C130" s="288"/>
      <c r="D130" s="289"/>
      <c r="E130" s="292"/>
      <c r="F130" s="293"/>
      <c r="G130" s="296"/>
      <c r="H130" s="297"/>
      <c r="I130" s="299"/>
      <c r="J130" s="301"/>
      <c r="K130" s="297"/>
      <c r="L130" s="301"/>
      <c r="M130" s="297"/>
      <c r="N130" s="299"/>
      <c r="O130" s="417"/>
      <c r="P130" s="418"/>
      <c r="Q130" s="394"/>
      <c r="R130" s="395"/>
      <c r="S130" s="378"/>
      <c r="T130" s="379"/>
      <c r="U130" s="382"/>
      <c r="V130" s="383"/>
      <c r="W130" s="382"/>
      <c r="X130" s="383"/>
      <c r="Y130" s="382"/>
      <c r="Z130" s="398"/>
      <c r="AA130" s="402"/>
      <c r="AB130" s="403"/>
      <c r="AC130" s="404"/>
      <c r="AD130" s="127"/>
      <c r="AE130" s="430"/>
      <c r="AF130" s="432"/>
      <c r="AG130" s="387"/>
      <c r="AH130" s="388"/>
      <c r="AI130" s="388"/>
      <c r="AJ130" s="389"/>
      <c r="AK130" s="374"/>
      <c r="AL130" s="374"/>
      <c r="AM130" s="374"/>
      <c r="AN130" s="374"/>
      <c r="AO130" s="375"/>
      <c r="AP130" s="128"/>
      <c r="AQ130" s="129"/>
      <c r="AR130" s="128"/>
      <c r="AS130" s="5"/>
      <c r="AT130" s="390"/>
      <c r="AU130" s="391"/>
      <c r="AV130" s="391"/>
      <c r="AW130" s="421"/>
      <c r="AX130" s="546"/>
      <c r="AY130" s="546"/>
      <c r="AZ130" s="546"/>
      <c r="BA130" s="547"/>
      <c r="BB130" s="408"/>
      <c r="BC130" s="5"/>
      <c r="BD130" s="5"/>
      <c r="BE130" s="5"/>
      <c r="BF130" s="410"/>
      <c r="BG130" s="411"/>
      <c r="BH130" s="419"/>
      <c r="BI130" s="420"/>
      <c r="BJ130" s="420"/>
      <c r="BK130" s="420"/>
      <c r="BL130" s="420"/>
      <c r="BM130" s="407"/>
      <c r="BN130" s="407"/>
      <c r="BO130" s="408"/>
      <c r="BP130" s="409"/>
      <c r="BQ130" s="406"/>
    </row>
    <row r="131" spans="1:69" ht="17.850000000000001" customHeight="1" thickTop="1" thickBot="1">
      <c r="A131" s="12"/>
      <c r="B131" s="16"/>
      <c r="C131" s="288"/>
      <c r="D131" s="289"/>
      <c r="E131" s="290" t="str">
        <f>IF(C131="","",TEXT(AT131,"aaa"))</f>
        <v/>
      </c>
      <c r="F131" s="291"/>
      <c r="G131" s="294"/>
      <c r="H131" s="295"/>
      <c r="I131" s="412" t="s">
        <v>122</v>
      </c>
      <c r="J131" s="413"/>
      <c r="K131" s="414"/>
      <c r="L131" s="440"/>
      <c r="M131" s="441"/>
      <c r="N131" s="412" t="s">
        <v>122</v>
      </c>
      <c r="O131" s="415"/>
      <c r="P131" s="416"/>
      <c r="Q131" s="438" t="str">
        <f t="shared" ref="Q131" si="408">IF(G131="","",IF(AW131&lt;TIME(2,0,0),TIME(2,0,0),IF(MINUTE(AW131)&lt;30,TIME(HOUR(AW131),30,0),TIME(HOUR(AW131)+1,0,0))))</f>
        <v/>
      </c>
      <c r="R131" s="439"/>
      <c r="S131" s="442"/>
      <c r="T131" s="443"/>
      <c r="U131" s="396"/>
      <c r="V131" s="444"/>
      <c r="W131" s="396"/>
      <c r="X131" s="444"/>
      <c r="Y131" s="396"/>
      <c r="Z131" s="397"/>
      <c r="AA131" s="399"/>
      <c r="AB131" s="400"/>
      <c r="AC131" s="401"/>
      <c r="AD131" s="127"/>
      <c r="AE131" s="429">
        <v>14</v>
      </c>
      <c r="AF131" s="431" t="str">
        <f t="shared" ref="AF131" ca="1" si="409">IF(OR($AE$10="",AE131=""),"",TEXT(DATE(YEAR(TODAY()),$AE$10,AE131),"aaa"))</f>
        <v>月</v>
      </c>
      <c r="AG131" s="384" t="str">
        <f t="shared" ref="AG131" si="410">IF(BG131=0,"",IF(BG131&lt;TIME(2,0,0),TIME(2,0,0),IF(MINUTE(BG131)&lt;30,TIME(HOUR(BG131),30,0),TIME(HOUR(BG131)+1,0,0))))</f>
        <v/>
      </c>
      <c r="AH131" s="385"/>
      <c r="AI131" s="385"/>
      <c r="AJ131" s="386"/>
      <c r="AK131" s="372" t="str">
        <f t="shared" ref="AK131" si="411">IF(AND(BH131="",BJ131="",BL131="",BN131="",BO131=""),"",MAX(BH131+BJ131+BO131,BH131+BL131+BO131,BH131+BN131+BO131))</f>
        <v/>
      </c>
      <c r="AL131" s="372"/>
      <c r="AM131" s="372"/>
      <c r="AN131" s="372"/>
      <c r="AO131" s="373"/>
      <c r="AP131" s="128"/>
      <c r="AQ131" s="129"/>
      <c r="AR131" s="128"/>
      <c r="AS131" s="5"/>
      <c r="AT131" s="390" t="e">
        <f>DATE(請求書!$K$29,請求書!$Q$29,'実績記録 （２枚用）'!C131)</f>
        <v>#NUM!</v>
      </c>
      <c r="AU131" s="391">
        <f>TIME(G131,J131,0)</f>
        <v>0</v>
      </c>
      <c r="AV131" s="391">
        <f>TIME(L131,O131,0)</f>
        <v>0</v>
      </c>
      <c r="AW131" s="421">
        <f t="shared" ref="AW131" si="412">AV131-AU131</f>
        <v>0</v>
      </c>
      <c r="AX131" s="546" t="str">
        <f>IF($Q131=TIME(2,0,0),コード表!$B$3,IF($Q131=TIME(2,30,0),コード表!$B$4,IF($Q131=TIME(3,0,0),コード表!$B$5,IF($Q131=TIME(3,30,0),コード表!$B$6,IF($Q131=TIME(4,0,0),コード表!$B$7,IF($Q131=TIME(4,30,0),コード表!$B$8,IF($Q131=TIME(5,0,0),コード表!$B$9,IF($Q131=TIME(5,30,0),コード表!$B$10,IF($Q131=TIME(6,0,0),コード表!$B$11,IF($Q131=TIME(6,30,0),コード表!$B$12,IF($Q131=TIME(7,0,0),コード表!$B$13,IF($Q131=TIME(7,30,0),コード表!$B$14,IF($Q131=TIME(8,0,0),コード表!$B$15,IF($Q131=TIME(8,30,0),コード表!$B$16,IF($Q131=TIME(9,0,0),コード表!$B$17,IF($Q131=TIME(9,30,0),コード表!$B$18,IF($Q131=TIME(10,0,0),コード表!$B$19,IF($Q131=TIME(10,30,0),コード表!$B$20,IF($Q131=TIME(11,0,0),コード表!$B$21,IF($Q131=TIME(11,30,0),コード表!$B$22,IF($Q131=TIME(12,0,0),コード表!$B$23,IF($Q131=TIME(12,30,0),コード表!$B$24,IF($Q131=TIME(13,0,0),コード表!$B$25,IF($Q131=TIME(13,30,0),コード表!$B$26,IF($Q131=TIME(14,0,0),コード表!$B$27,IF($Q131=TIME(14,30,0),コード表!$B$28,IF($Q131=TIME(15,0,0),コード表!$B$29,IF($Q131=TIME(15,30,0),コード表!$B$30,IF($Q131=TIME(16,0,0),コード表!$B$31,IF($Q131=TIME(16,30,0),コード表!$B$32,IF($Q131=TIME(17,0,0),コード表!$B$33,IF($Q131=TIME(17,30,0),コード表!$B$34,IF($Q131=TIME(18,0,0),コード表!$B$35,"")))))))))))))))))))))))))))))))))</f>
        <v/>
      </c>
      <c r="AY131" s="546" t="str">
        <f>IF(S131="","",IF($Q131=TIME(2,0,0),コード表!$B$36,IF($Q131=TIME(2,30,0),コード表!$B$37,IF($Q131=TIME(3,0,0),コード表!$B$38,IF($Q131=TIME(3,30,0),コード表!$B$39,IF($Q131=TIME(4,0,0),コード表!$B$40,IF($Q131=TIME(4,30,0),コード表!$B$41,IF($Q131=TIME(5,0,0),コード表!$B$42,IF($Q131=TIME(5,30,0),コード表!$B$43,IF($Q131=TIME(6,0,0),コード表!$B$44,IF($Q131=TIME(6,30,0),コード表!$B$45,IF($Q131=TIME(7,0,0),コード表!$B$46,IF($Q131=TIME(7,30,0),コード表!$B$47,IF($Q131=TIME(8,0,0),コード表!$B$48,IF($Q131=TIME(8,30,0),コード表!$B$49,IF($Q131=TIME(9,0,0),コード表!$B$50,IF($Q131=TIME(9,30,0),コード表!$B$51,IF($Q131=TIME(10,0,0),コード表!$B$52,IF($Q131=TIME(10,30,0),コード表!$B$53,IF($Q131=TIME(11,0,0),コード表!$B$54,IF($Q131=TIME(11,30,0),コード表!$B$55,IF($Q131=TIME(12,0,0),コード表!$B$56,IF($Q131=TIME(12,30,0),コード表!$B$57,IF($Q131=TIME(13,0,0),コード表!$B$58,IF($Q131=TIME(13,30,0),コード表!$B$59,IF($Q131=TIME(14,0,0),コード表!$B$60,IF($Q131=TIME(14,30,0),コード表!$B$61,IF($Q131=TIME(15,0,0),コード表!$B$62,IF($Q131=TIME(15,30,0),コード表!$B$63,IF($Q131=TIME(16,0,0),コード表!$B$64,IF($Q131=TIME(16,30,0),コード表!$B$65,IF($Q131=TIME(17,0,0),コード表!$B$66,IF($Q131=TIME(17,30,0),コード表!$B$67,IF($Q131=TIME(18,0,0),コード表!$B$68))))))))))))))))))))))))))))))))))</f>
        <v/>
      </c>
      <c r="AZ131" s="546" t="str">
        <f>IF(U131="","",IF($Q131=TIME(2,0,0),コード表!$B$69,IF($Q131=TIME(2,30,0),コード表!$B$70,IF($Q131=TIME(3,0,0),コード表!$B$71,IF($Q131=TIME(3,30,0),コード表!$B$72,IF($Q131=TIME(4,0,0),コード表!$B$73,IF($Q131=TIME(4,30,0),コード表!$B$74,IF($Q131=TIME(5,0,0),コード表!$B$75,IF($Q131=TIME(5,30,0),コード表!$B$76,IF($Q131=TIME(6,0,0),コード表!$B$77,IF($Q131=TIME(6,30,0),コード表!$B$78,IF($Q131=TIME(7,0,0),コード表!$B$79,IF($Q131=TIME(7,30,0),コード表!$B$80,IF($Q131=TIME(8,0,0),コード表!$B$81,IF($Q131=TIME(8,30,0),コード表!$B$82,IF($Q131=TIME(9,0,0),コード表!$B$83,IF($Q131=TIME(9,30,0),コード表!$B$84,IF($Q131=TIME(10,0,0),コード表!$B$85,IF($Q131=TIME(10,30,0),コード表!$B$86,IF($Q131=TIME(11,0,0),コード表!$B$87,IF($Q131=TIME(11,30,0),コード表!$B$88,IF($Q131=TIME(12,0,0),コード表!$B$89,IF($Q131=TIME(12,30,0),コード表!$B$90,IF($Q131=TIME(13,0,0),コード表!$B$91,IF($Q131=TIME(13,30,0),コード表!$B$92,IF($Q131=TIME(14,0,0),コード表!$B$93,IF($Q131=TIME(14,30,0),コード表!$B$94,IF($Q131=TIME(15,0,0),コード表!$B$95,IF($Q131=TIME(15,30,0),コード表!$B$96,IF($Q131=TIME(16,0,0),コード表!$B$97,IF($Q131=TIME(16,30,0),コード表!$B$98,IF($Q131=TIME(17,0,0),コード表!$B$99,IF($Q131=TIME(17,30,0),コード表!$B$100,IF($Q131=TIME(18,0,0),コード表!$B$101))))))))))))))))))))))))))))))))))</f>
        <v/>
      </c>
      <c r="BA131" s="547" t="str">
        <f>IF(W131="","",IF($Q131=TIME(2,0,0),コード表!$B$102,IF($Q131=TIME(2,30,0),コード表!$B$103,IF($Q131=TIME(3,0,0),コード表!$B$104,IF($Q131=TIME(3,30,0),コード表!$B$105,IF($Q131=TIME(4,0,0),コード表!$B$106,IF($Q131=TIME(4,30,0),コード表!$B$107,IF($Q131=TIME(5,0,0),コード表!$B$108,IF($Q131=TIME(5,30,0),コード表!$B$109,IF($Q131=TIME(6,0,0),コード表!$B$110,IF($Q131=TIME(6,30,0),コード表!$B$111,IF($Q131=TIME(7,0,0),コード表!$B$112,IF($Q131=TIME(7,30,0),コード表!$B$113,IF($Q131=TIME(8,0,0),コード表!$B$114,IF($Q131=TIME(8,30,0),コード表!$B$115,IF($Q131=TIME(9,0,0),コード表!$B$116,IF($Q131=TIME(9,30,0),コード表!$B$117,IF($Q131=TIME(10,0,0),コード表!$B$118,IF($Q131=TIME(10,30,0),コード表!$B$119,IF($Q131=TIME(11,0,0),コード表!$B$120,IF($Q131=TIME(11,30,0),コード表!$B$121,IF($Q131=TIME(12,0,0),コード表!$B$122,IF($Q131=TIME(12,30,0),コード表!$B$123,IF($Q131=TIME(13,0,0),コード表!$B$124,IF($Q131=TIME(13,30,0),コード表!$B$125,IF($Q131=TIME(14,0,0),コード表!$B$126,IF($Q131=TIME(14,30,0),コード表!$B$127,IF($Q131=TIME(15,0,0),コード表!$B$128,IF($Q131=TIME(15,30,0),コード表!$B$129,IF($Q131=TIME(16,0,0),コード表!$B$130,IF($Q131=TIME(16,30,0),コード表!$B$131,IF($Q131=TIME(17,0,0),コード表!$B$132,IF($Q131=TIME(17,30,0),コード表!$B$133,IF($Q131=TIME(18,0,0),コード表!$B$134))))))))))))))))))))))))))))))))))</f>
        <v/>
      </c>
      <c r="BB131" s="408" t="str">
        <f>IF(Y131="","",Y131*コード表!$B$135)</f>
        <v/>
      </c>
      <c r="BC131" s="5"/>
      <c r="BD131" s="5"/>
      <c r="BE131" s="5"/>
      <c r="BF131" s="410">
        <f>DATE(請求書!$K$29,請求書!$Q$29,'実績記録 （２枚用）'!AE131)</f>
        <v>45852</v>
      </c>
      <c r="BG131" s="411">
        <f t="shared" ref="BG131" si="413">SUMIF($AT$105:$AT$166,BF131,$AW$105:$AW$166)</f>
        <v>0</v>
      </c>
      <c r="BH131" s="419" t="str">
        <f>IF($AG131=TIME(2,0,0),コード表!$B$3,IF($AG131=TIME(2,30,0),コード表!$B$4,IF($AG131=TIME(3,0,0),コード表!$B$5,IF($AG131=TIME(3,30,0),コード表!$B$6,IF($AG131=TIME(4,0,0),コード表!$B$7,IF($AG131=TIME(4,30,0),コード表!$B$8,IF($AG131=TIME(5,0,0),コード表!$B$9,IF($AG131=TIME(5,30,0),コード表!$B$10,IF($AG131=TIME(6,0,0),コード表!$B$11,IF($AG131=TIME(6,30,0),コード表!$B$12,IF($AG131=TIME(7,0,0),コード表!$B$13,IF($AG131=TIME(7,30,0),コード表!$B$14,IF($AG131=TIME(8,0,0),コード表!$B$15,IF($AG131=TIME(8,30,0),コード表!$B$16,IF($AG131=TIME(9,0,0),コード表!$B$17,IF($AG131=TIME(9,30,0),コード表!$B$18,IF($AG131=TIME(10,0,0),コード表!$B$19,IF($AG131=TIME(10,30,0),コード表!$B$20,IF($AG131=TIME(11,0,0),コード表!$B$21,IF($AG131=TIME(11,30,0),コード表!$B$22,IF($AG131=TIME(12,0,0),コード表!$B$23,IF($AG131=TIME(12,30,0),コード表!$B$24,IF($AG131=TIME(13,0,0),コード表!$B$25,IF($AG131=TIME(13,30,0),コード表!$B$26,IF($AG131=TIME(14,0,0),コード表!$B$27,IF($AG131=TIME(14,30,0),コード表!$B$28,IF($AG131=TIME(15,0,0),コード表!$B$29,IF($AG131=TIME(15,30,0),コード表!$B$30,IF($AG131=TIME(16,0,0),コード表!$B$31,IF($AG131=TIME(16,30,0),コード表!$B$32,IF($AG131=TIME(17,0,0),コード表!$B$33,IF($AG131=TIME(17,30,0),コード表!$B$34,IF($AG131=TIME(18,0,0),コード表!$B$35,"")))))))))))))))))))))))))))))))))</f>
        <v/>
      </c>
      <c r="BI131" s="420" t="str">
        <f t="shared" ref="BI131" si="414">IF(SUMIFS($AY$105:$AY$166,$AT$105:$AT$166,BF131)&gt;0,"〇","")</f>
        <v/>
      </c>
      <c r="BJ131" s="420" t="str">
        <f>IF(BI131="","",IF($AG131=TIME(2,0,0),コード表!$B$36,IF($AG131=TIME(2,30,0),コード表!$B$37,IF($AG131=TIME(3,0,0),コード表!$B$38,IF($AG131=TIME(3,30,0),コード表!$B$39,IF($AG131=TIME(4,0,0),コード表!$B$40,IF($AG131=TIME(4,30,0),コード表!$B$41,IF($AG131=TIME(5,0,0),コード表!$B$42,IF($AG131=TIME(5,30,0),コード表!$B$43,IF($AG131=TIME(6,0,0),コード表!$B$44,IF($AG131=TIME(6,30,0),コード表!$B$45,IF($AG131=TIME(7,0,0),コード表!$B$46,IF($AG131=TIME(7,30,0),コード表!$B$47,IF($AG131=TIME(8,0,0),コード表!$B$48,IF($AG131=TIME(8,30,0),コード表!$B$49,IF($AG131=TIME(9,0,0),コード表!$B$50,IF($AG131=TIME(9,30,0),コード表!$B$51,IF($AG131=TIME(10,0,0),コード表!$B$52,IF($AG131=TIME(10,30,0),コード表!$B$53,IF($AG131=TIME(11,0,0),コード表!$B$54,IF($AG131=TIME(11,30,0),コード表!$B$55,IF($AG131=TIME(12,0,0),コード表!$B$56,IF($AG131=TIME(12,30,0),コード表!$B$57,IF($AG131=TIME(13,0,0),コード表!$B$58,IF($AG131=TIME(13,30,0),コード表!$B$59,IF($AG131=TIME(14,0,0),コード表!$B$60,IF($AG131=TIME(14,30,0),コード表!$B$61,IF($AG131=TIME(15,0,0),コード表!$B$62,IF($AG131=TIME(15,30,0),コード表!$B$63,IF($AG131=TIME(16,0,0),コード表!$B$64,IF($AG131=TIME(16,30,0),コード表!$B$65,IF($AG131=TIME(17,0,0),コード表!$B$66,IF($AG131=TIME(17,30,0),コード表!$B$67,IF($AG131=TIME(18,0,0),コード表!$B$68))))))))))))))))))))))))))))))))))</f>
        <v/>
      </c>
      <c r="BK131" s="420" t="str">
        <f t="shared" ref="BK131" si="415">IF(SUMIFS($AZ$105:$AZ$166,$AT$105:$AT$166,BF131)&gt;0,"〇","")</f>
        <v/>
      </c>
      <c r="BL131" s="420" t="str">
        <f>IF(BK131="","",IF($AG131=TIME(2,0,0),コード表!$B$69,IF($AG131=TIME(2,30,0),コード表!$B$70,IF($AG131=TIME(3,0,0),コード表!$B$71,IF($AG131=TIME(3,30,0),コード表!$B$72,IF($AG131=TIME(4,0,0),コード表!$B$73,IF($AG131=TIME(4,30,0),コード表!$B$74,IF($AG131=TIME(5,0,0),コード表!$B$75,IF($AG131=TIME(5,30,0),コード表!$B$76,IF($AG131=TIME(6,0,0),コード表!$B$77,IF($AG131=TIME(6,30,0),コード表!$B$78,IF($AG131=TIME(7,0,0),コード表!$B$79,IF($AG131=TIME(7,30,0),コード表!$B$80,IF($AG131=TIME(8,0,0),コード表!$B$81,IF($AG131=TIME(8,30,0),コード表!$B$82,IF($AG131=TIME(9,0,0),コード表!$B$83,IF($AG131=TIME(9,30,0),コード表!$B$84,IF($AG131=TIME(10,0,0),コード表!$B$85,IF($AG131=TIME(10,30,0),コード表!$B$86,IF($AG131=TIME(11,0,0),コード表!$B$87,IF($AG131=TIME(11,30,0),コード表!$B$88,IF($AG131=TIME(12,0,0),コード表!$B$89,IF($AG131=TIME(12,30,0),コード表!$B$90,IF($AG131=TIME(13,0,0),コード表!$B$91,IF($AG131=TIME(13,30,0),コード表!$B$92,IF($AG131=TIME(14,0,0),コード表!$B$93,IF($AG131=TIME(14,30,0),コード表!$B$94,IF($AG131=TIME(15,0,0),コード表!$B$95,IF($AG131=TIME(15,30,0),コード表!$B$96,IF($AG131=TIME(16,0,0),コード表!$B$97,IF($AG131=TIME(16,30,0),コード表!$B$98,IF($AG131=TIME(17,0,0),コード表!$B$99,IF($AG131=TIME(17,30,0),コード表!$B$100,IF($AG131=TIME(18,0,0),コード表!$B$101))))))))))))))))))))))))))))))))))</f>
        <v/>
      </c>
      <c r="BM131" s="407" t="str">
        <f t="shared" ref="BM131" si="416">IF(SUMIFS($BA$105:$BA$166,$AT$105:$AT$166,BF131)&gt;0,"〇","")</f>
        <v/>
      </c>
      <c r="BN131" s="407" t="str">
        <f>IF(BM131="","",IF($AG131=TIME(2,0,0),コード表!$B$102,IF($AG131=TIME(2,30,0),コード表!$B$103,IF($AG131=TIME(3,0,0),コード表!$B$104,IF($AG131=TIME(3,30,0),コード表!$B$105,IF($AG131=TIME(4,0,0),コード表!$B$106,IF($AG131=TIME(4,30,0),コード表!$B$107,IF($AG131=TIME(5,0,0),コード表!$B$108,IF($AG131=TIME(5,30,0),コード表!$B$109,IF($AG131=TIME(6,0,0),コード表!$B$110,IF($AG131=TIME(6,30,0),コード表!$B$111,IF($AG131=TIME(7,0,0),コード表!$B$112,IF($AG131=TIME(7,30,0),コード表!$B$113,IF($AG131=TIME(8,0,0),コード表!$B$114,IF($AG131=TIME(8,30,0),コード表!$B$115,IF($AG131=TIME(9,0,0),コード表!$B$116,IF($AG131=TIME(9,30,0),コード表!$B$117,IF($AG131=TIME(10,0,0),コード表!$B$118,IF($AG131=TIME(10,30,0),コード表!$B$119,IF($AG131=TIME(11,0,0),コード表!$B$120,IF($AG131=TIME(11,30,0),コード表!$B$121,IF($AG131=TIME(12,0,0),コード表!$B$122,IF($AG131=TIME(12,30,0),コード表!$B$123,IF($AG131=TIME(13,0,0),コード表!$B$124,IF($AG131=TIME(13,30,0),コード表!$B$125,IF($AG131=TIME(14,0,0),コード表!$B$126,IF($AG131=TIME(14,30,0),コード表!$B$127,IF($AG131=TIME(15,0,0),コード表!$B$128,IF($AG131=TIME(15,30,0),コード表!$B$129,IF($AG131=TIME(16,0,0),コード表!$B$130,IF($AG131=TIME(16,30,0),コード表!$B$131,IF($AG131=TIME(17,0,0),コード表!$B$132,IF($AG131=TIME(17,30,0),コード表!$B$133,IF($AG131=TIME(18,0,0),コード表!$B$134))))))))))))))))))))))))))))))))))</f>
        <v/>
      </c>
      <c r="BO131" s="408" t="str">
        <f t="shared" ref="BO131" si="417">IF(SUMIF($AT$105:$AT$166,BF131,$BB$105:$BB$166)=0,"",SUMIF($AT$105:$AT$166,BF131,$BB$105:$BB$166))</f>
        <v/>
      </c>
      <c r="BP131" s="409" t="str">
        <f t="shared" ref="BP131" si="418">IF(AND(BH131="",BJ131="",BL131="",BN131="",BO131=""),"",MAX(BH131+BJ131,BH131+BL131,BH131+BN131))</f>
        <v/>
      </c>
      <c r="BQ131" s="406" t="str">
        <f t="shared" ref="BQ131" si="419">IF(AND(BH131="",BJ131="",BL131="",BN131=""),"",IF(AND(BJ131="",BL131="",BN131=""),"加算無",IF(MAX(BH131+BJ131+BO131,BH131+BL131+BO131,BH131+BN131+BO131)=BH131+BJ131+BO131,"重度",IF(MAX(BH131+BJ131+BO131,BH131+BL131+BO131,BH131+BN131+BO131)=BH131+BL131+BO131,"外",IF(MAX(BH131+BJ131+BO131,BH131+BL131+BO131,BH131+BN131+BO131)=BH131+BN131+BO131,"内")))))</f>
        <v/>
      </c>
    </row>
    <row r="132" spans="1:69" ht="17.850000000000001" customHeight="1" thickTop="1" thickBot="1">
      <c r="A132" s="12"/>
      <c r="B132" s="16"/>
      <c r="C132" s="288"/>
      <c r="D132" s="289"/>
      <c r="E132" s="292"/>
      <c r="F132" s="293"/>
      <c r="G132" s="296"/>
      <c r="H132" s="297"/>
      <c r="I132" s="299"/>
      <c r="J132" s="301"/>
      <c r="K132" s="297"/>
      <c r="L132" s="301"/>
      <c r="M132" s="297"/>
      <c r="N132" s="299"/>
      <c r="O132" s="417"/>
      <c r="P132" s="418"/>
      <c r="Q132" s="394"/>
      <c r="R132" s="395"/>
      <c r="S132" s="378"/>
      <c r="T132" s="379"/>
      <c r="U132" s="382"/>
      <c r="V132" s="383"/>
      <c r="W132" s="382"/>
      <c r="X132" s="383"/>
      <c r="Y132" s="382"/>
      <c r="Z132" s="398"/>
      <c r="AA132" s="402"/>
      <c r="AB132" s="403"/>
      <c r="AC132" s="404"/>
      <c r="AD132" s="127"/>
      <c r="AE132" s="430"/>
      <c r="AF132" s="432"/>
      <c r="AG132" s="387"/>
      <c r="AH132" s="388"/>
      <c r="AI132" s="388"/>
      <c r="AJ132" s="389"/>
      <c r="AK132" s="374"/>
      <c r="AL132" s="374"/>
      <c r="AM132" s="374"/>
      <c r="AN132" s="374"/>
      <c r="AO132" s="375"/>
      <c r="AP132" s="128"/>
      <c r="AQ132" s="129"/>
      <c r="AR132" s="128"/>
      <c r="AS132" s="5"/>
      <c r="AT132" s="390"/>
      <c r="AU132" s="391"/>
      <c r="AV132" s="391"/>
      <c r="AW132" s="421"/>
      <c r="AX132" s="546"/>
      <c r="AY132" s="546"/>
      <c r="AZ132" s="546"/>
      <c r="BA132" s="547"/>
      <c r="BB132" s="408"/>
      <c r="BC132" s="5"/>
      <c r="BD132" s="5"/>
      <c r="BE132" s="5"/>
      <c r="BF132" s="410"/>
      <c r="BG132" s="411"/>
      <c r="BH132" s="419"/>
      <c r="BI132" s="420"/>
      <c r="BJ132" s="420"/>
      <c r="BK132" s="420"/>
      <c r="BL132" s="420"/>
      <c r="BM132" s="407"/>
      <c r="BN132" s="407"/>
      <c r="BO132" s="408"/>
      <c r="BP132" s="409"/>
      <c r="BQ132" s="406"/>
    </row>
    <row r="133" spans="1:69" ht="17.850000000000001" customHeight="1" thickTop="1" thickBot="1">
      <c r="A133" s="12"/>
      <c r="B133" s="16"/>
      <c r="C133" s="288"/>
      <c r="D133" s="289"/>
      <c r="E133" s="290" t="str">
        <f>IF(C133="","",TEXT(AT133,"aaa"))</f>
        <v/>
      </c>
      <c r="F133" s="291"/>
      <c r="G133" s="294"/>
      <c r="H133" s="295"/>
      <c r="I133" s="412" t="s">
        <v>122</v>
      </c>
      <c r="J133" s="413"/>
      <c r="K133" s="414"/>
      <c r="L133" s="440"/>
      <c r="M133" s="441"/>
      <c r="N133" s="412" t="s">
        <v>122</v>
      </c>
      <c r="O133" s="415"/>
      <c r="P133" s="416"/>
      <c r="Q133" s="438" t="str">
        <f t="shared" ref="Q133" si="420">IF(G133="","",IF(AW133&lt;TIME(2,0,0),TIME(2,0,0),IF(MINUTE(AW133)&lt;30,TIME(HOUR(AW133),30,0),TIME(HOUR(AW133)+1,0,0))))</f>
        <v/>
      </c>
      <c r="R133" s="439"/>
      <c r="S133" s="442"/>
      <c r="T133" s="443"/>
      <c r="U133" s="396"/>
      <c r="V133" s="444"/>
      <c r="W133" s="396"/>
      <c r="X133" s="444"/>
      <c r="Y133" s="396"/>
      <c r="Z133" s="397"/>
      <c r="AA133" s="399"/>
      <c r="AB133" s="400"/>
      <c r="AC133" s="401"/>
      <c r="AD133" s="127"/>
      <c r="AE133" s="429">
        <v>15</v>
      </c>
      <c r="AF133" s="431" t="str">
        <f t="shared" ref="AF133" ca="1" si="421">IF(OR($AE$10="",AE133=""),"",TEXT(DATE(YEAR(TODAY()),$AE$10,AE133),"aaa"))</f>
        <v>火</v>
      </c>
      <c r="AG133" s="384" t="str">
        <f t="shared" ref="AG133" si="422">IF(BG133=0,"",IF(BG133&lt;TIME(2,0,0),TIME(2,0,0),IF(MINUTE(BG133)&lt;30,TIME(HOUR(BG133),30,0),TIME(HOUR(BG133)+1,0,0))))</f>
        <v/>
      </c>
      <c r="AH133" s="385"/>
      <c r="AI133" s="385"/>
      <c r="AJ133" s="386"/>
      <c r="AK133" s="372" t="str">
        <f t="shared" ref="AK133" si="423">IF(AND(BH133="",BJ133="",BL133="",BN133="",BO133=""),"",MAX(BH133+BJ133+BO133,BH133+BL133+BO133,BH133+BN133+BO133))</f>
        <v/>
      </c>
      <c r="AL133" s="372"/>
      <c r="AM133" s="372"/>
      <c r="AN133" s="372"/>
      <c r="AO133" s="373"/>
      <c r="AP133" s="128"/>
      <c r="AQ133" s="129"/>
      <c r="AR133" s="128"/>
      <c r="AS133" s="5"/>
      <c r="AT133" s="390" t="e">
        <f>DATE(請求書!$K$29,請求書!$Q$29,'実績記録 （２枚用）'!C133)</f>
        <v>#NUM!</v>
      </c>
      <c r="AU133" s="391">
        <f>TIME(G133,J133,0)</f>
        <v>0</v>
      </c>
      <c r="AV133" s="391">
        <f>TIME(L133,O133,0)</f>
        <v>0</v>
      </c>
      <c r="AW133" s="421">
        <f t="shared" ref="AW133" si="424">AV133-AU133</f>
        <v>0</v>
      </c>
      <c r="AX133" s="546" t="str">
        <f>IF($Q133=TIME(2,0,0),コード表!$B$3,IF($Q133=TIME(2,30,0),コード表!$B$4,IF($Q133=TIME(3,0,0),コード表!$B$5,IF($Q133=TIME(3,30,0),コード表!$B$6,IF($Q133=TIME(4,0,0),コード表!$B$7,IF($Q133=TIME(4,30,0),コード表!$B$8,IF($Q133=TIME(5,0,0),コード表!$B$9,IF($Q133=TIME(5,30,0),コード表!$B$10,IF($Q133=TIME(6,0,0),コード表!$B$11,IF($Q133=TIME(6,30,0),コード表!$B$12,IF($Q133=TIME(7,0,0),コード表!$B$13,IF($Q133=TIME(7,30,0),コード表!$B$14,IF($Q133=TIME(8,0,0),コード表!$B$15,IF($Q133=TIME(8,30,0),コード表!$B$16,IF($Q133=TIME(9,0,0),コード表!$B$17,IF($Q133=TIME(9,30,0),コード表!$B$18,IF($Q133=TIME(10,0,0),コード表!$B$19,IF($Q133=TIME(10,30,0),コード表!$B$20,IF($Q133=TIME(11,0,0),コード表!$B$21,IF($Q133=TIME(11,30,0),コード表!$B$22,IF($Q133=TIME(12,0,0),コード表!$B$23,IF($Q133=TIME(12,30,0),コード表!$B$24,IF($Q133=TIME(13,0,0),コード表!$B$25,IF($Q133=TIME(13,30,0),コード表!$B$26,IF($Q133=TIME(14,0,0),コード表!$B$27,IF($Q133=TIME(14,30,0),コード表!$B$28,IF($Q133=TIME(15,0,0),コード表!$B$29,IF($Q133=TIME(15,30,0),コード表!$B$30,IF($Q133=TIME(16,0,0),コード表!$B$31,IF($Q133=TIME(16,30,0),コード表!$B$32,IF($Q133=TIME(17,0,0),コード表!$B$33,IF($Q133=TIME(17,30,0),コード表!$B$34,IF($Q133=TIME(18,0,0),コード表!$B$35,"")))))))))))))))))))))))))))))))))</f>
        <v/>
      </c>
      <c r="AY133" s="546" t="str">
        <f>IF(S133="","",IF($Q133=TIME(2,0,0),コード表!$B$36,IF($Q133=TIME(2,30,0),コード表!$B$37,IF($Q133=TIME(3,0,0),コード表!$B$38,IF($Q133=TIME(3,30,0),コード表!$B$39,IF($Q133=TIME(4,0,0),コード表!$B$40,IF($Q133=TIME(4,30,0),コード表!$B$41,IF($Q133=TIME(5,0,0),コード表!$B$42,IF($Q133=TIME(5,30,0),コード表!$B$43,IF($Q133=TIME(6,0,0),コード表!$B$44,IF($Q133=TIME(6,30,0),コード表!$B$45,IF($Q133=TIME(7,0,0),コード表!$B$46,IF($Q133=TIME(7,30,0),コード表!$B$47,IF($Q133=TIME(8,0,0),コード表!$B$48,IF($Q133=TIME(8,30,0),コード表!$B$49,IF($Q133=TIME(9,0,0),コード表!$B$50,IF($Q133=TIME(9,30,0),コード表!$B$51,IF($Q133=TIME(10,0,0),コード表!$B$52,IF($Q133=TIME(10,30,0),コード表!$B$53,IF($Q133=TIME(11,0,0),コード表!$B$54,IF($Q133=TIME(11,30,0),コード表!$B$55,IF($Q133=TIME(12,0,0),コード表!$B$56,IF($Q133=TIME(12,30,0),コード表!$B$57,IF($Q133=TIME(13,0,0),コード表!$B$58,IF($Q133=TIME(13,30,0),コード表!$B$59,IF($Q133=TIME(14,0,0),コード表!$B$60,IF($Q133=TIME(14,30,0),コード表!$B$61,IF($Q133=TIME(15,0,0),コード表!$B$62,IF($Q133=TIME(15,30,0),コード表!$B$63,IF($Q133=TIME(16,0,0),コード表!$B$64,IF($Q133=TIME(16,30,0),コード表!$B$65,IF($Q133=TIME(17,0,0),コード表!$B$66,IF($Q133=TIME(17,30,0),コード表!$B$67,IF($Q133=TIME(18,0,0),コード表!$B$68))))))))))))))))))))))))))))))))))</f>
        <v/>
      </c>
      <c r="AZ133" s="546" t="str">
        <f>IF(U133="","",IF($Q133=TIME(2,0,0),コード表!$B$69,IF($Q133=TIME(2,30,0),コード表!$B$70,IF($Q133=TIME(3,0,0),コード表!$B$71,IF($Q133=TIME(3,30,0),コード表!$B$72,IF($Q133=TIME(4,0,0),コード表!$B$73,IF($Q133=TIME(4,30,0),コード表!$B$74,IF($Q133=TIME(5,0,0),コード表!$B$75,IF($Q133=TIME(5,30,0),コード表!$B$76,IF($Q133=TIME(6,0,0),コード表!$B$77,IF($Q133=TIME(6,30,0),コード表!$B$78,IF($Q133=TIME(7,0,0),コード表!$B$79,IF($Q133=TIME(7,30,0),コード表!$B$80,IF($Q133=TIME(8,0,0),コード表!$B$81,IF($Q133=TIME(8,30,0),コード表!$B$82,IF($Q133=TIME(9,0,0),コード表!$B$83,IF($Q133=TIME(9,30,0),コード表!$B$84,IF($Q133=TIME(10,0,0),コード表!$B$85,IF($Q133=TIME(10,30,0),コード表!$B$86,IF($Q133=TIME(11,0,0),コード表!$B$87,IF($Q133=TIME(11,30,0),コード表!$B$88,IF($Q133=TIME(12,0,0),コード表!$B$89,IF($Q133=TIME(12,30,0),コード表!$B$90,IF($Q133=TIME(13,0,0),コード表!$B$91,IF($Q133=TIME(13,30,0),コード表!$B$92,IF($Q133=TIME(14,0,0),コード表!$B$93,IF($Q133=TIME(14,30,0),コード表!$B$94,IF($Q133=TIME(15,0,0),コード表!$B$95,IF($Q133=TIME(15,30,0),コード表!$B$96,IF($Q133=TIME(16,0,0),コード表!$B$97,IF($Q133=TIME(16,30,0),コード表!$B$98,IF($Q133=TIME(17,0,0),コード表!$B$99,IF($Q133=TIME(17,30,0),コード表!$B$100,IF($Q133=TIME(18,0,0),コード表!$B$101))))))))))))))))))))))))))))))))))</f>
        <v/>
      </c>
      <c r="BA133" s="547" t="str">
        <f>IF(W133="","",IF($Q133=TIME(2,0,0),コード表!$B$102,IF($Q133=TIME(2,30,0),コード表!$B$103,IF($Q133=TIME(3,0,0),コード表!$B$104,IF($Q133=TIME(3,30,0),コード表!$B$105,IF($Q133=TIME(4,0,0),コード表!$B$106,IF($Q133=TIME(4,30,0),コード表!$B$107,IF($Q133=TIME(5,0,0),コード表!$B$108,IF($Q133=TIME(5,30,0),コード表!$B$109,IF($Q133=TIME(6,0,0),コード表!$B$110,IF($Q133=TIME(6,30,0),コード表!$B$111,IF($Q133=TIME(7,0,0),コード表!$B$112,IF($Q133=TIME(7,30,0),コード表!$B$113,IF($Q133=TIME(8,0,0),コード表!$B$114,IF($Q133=TIME(8,30,0),コード表!$B$115,IF($Q133=TIME(9,0,0),コード表!$B$116,IF($Q133=TIME(9,30,0),コード表!$B$117,IF($Q133=TIME(10,0,0),コード表!$B$118,IF($Q133=TIME(10,30,0),コード表!$B$119,IF($Q133=TIME(11,0,0),コード表!$B$120,IF($Q133=TIME(11,30,0),コード表!$B$121,IF($Q133=TIME(12,0,0),コード表!$B$122,IF($Q133=TIME(12,30,0),コード表!$B$123,IF($Q133=TIME(13,0,0),コード表!$B$124,IF($Q133=TIME(13,30,0),コード表!$B$125,IF($Q133=TIME(14,0,0),コード表!$B$126,IF($Q133=TIME(14,30,0),コード表!$B$127,IF($Q133=TIME(15,0,0),コード表!$B$128,IF($Q133=TIME(15,30,0),コード表!$B$129,IF($Q133=TIME(16,0,0),コード表!$B$130,IF($Q133=TIME(16,30,0),コード表!$B$131,IF($Q133=TIME(17,0,0),コード表!$B$132,IF($Q133=TIME(17,30,0),コード表!$B$133,IF($Q133=TIME(18,0,0),コード表!$B$134))))))))))))))))))))))))))))))))))</f>
        <v/>
      </c>
      <c r="BB133" s="408" t="str">
        <f>IF(Y133="","",Y133*コード表!$B$135)</f>
        <v/>
      </c>
      <c r="BC133" s="5"/>
      <c r="BD133" s="5"/>
      <c r="BE133" s="5"/>
      <c r="BF133" s="410">
        <f>DATE(請求書!$K$29,請求書!$Q$29,'実績記録 （２枚用）'!AE133)</f>
        <v>45853</v>
      </c>
      <c r="BG133" s="411">
        <f t="shared" ref="BG133" si="425">SUMIF($AT$105:$AT$166,BF133,$AW$105:$AW$166)</f>
        <v>0</v>
      </c>
      <c r="BH133" s="419" t="str">
        <f>IF($AG133=TIME(2,0,0),コード表!$B$3,IF($AG133=TIME(2,30,0),コード表!$B$4,IF($AG133=TIME(3,0,0),コード表!$B$5,IF($AG133=TIME(3,30,0),コード表!$B$6,IF($AG133=TIME(4,0,0),コード表!$B$7,IF($AG133=TIME(4,30,0),コード表!$B$8,IF($AG133=TIME(5,0,0),コード表!$B$9,IF($AG133=TIME(5,30,0),コード表!$B$10,IF($AG133=TIME(6,0,0),コード表!$B$11,IF($AG133=TIME(6,30,0),コード表!$B$12,IF($AG133=TIME(7,0,0),コード表!$B$13,IF($AG133=TIME(7,30,0),コード表!$B$14,IF($AG133=TIME(8,0,0),コード表!$B$15,IF($AG133=TIME(8,30,0),コード表!$B$16,IF($AG133=TIME(9,0,0),コード表!$B$17,IF($AG133=TIME(9,30,0),コード表!$B$18,IF($AG133=TIME(10,0,0),コード表!$B$19,IF($AG133=TIME(10,30,0),コード表!$B$20,IF($AG133=TIME(11,0,0),コード表!$B$21,IF($AG133=TIME(11,30,0),コード表!$B$22,IF($AG133=TIME(12,0,0),コード表!$B$23,IF($AG133=TIME(12,30,0),コード表!$B$24,IF($AG133=TIME(13,0,0),コード表!$B$25,IF($AG133=TIME(13,30,0),コード表!$B$26,IF($AG133=TIME(14,0,0),コード表!$B$27,IF($AG133=TIME(14,30,0),コード表!$B$28,IF($AG133=TIME(15,0,0),コード表!$B$29,IF($AG133=TIME(15,30,0),コード表!$B$30,IF($AG133=TIME(16,0,0),コード表!$B$31,IF($AG133=TIME(16,30,0),コード表!$B$32,IF($AG133=TIME(17,0,0),コード表!$B$33,IF($AG133=TIME(17,30,0),コード表!$B$34,IF($AG133=TIME(18,0,0),コード表!$B$35,"")))))))))))))))))))))))))))))))))</f>
        <v/>
      </c>
      <c r="BI133" s="420" t="str">
        <f t="shared" ref="BI133" si="426">IF(SUMIFS($AY$105:$AY$166,$AT$105:$AT$166,BF133)&gt;0,"〇","")</f>
        <v/>
      </c>
      <c r="BJ133" s="420" t="str">
        <f>IF(BI133="","",IF($AG133=TIME(2,0,0),コード表!$B$36,IF($AG133=TIME(2,30,0),コード表!$B$37,IF($AG133=TIME(3,0,0),コード表!$B$38,IF($AG133=TIME(3,30,0),コード表!$B$39,IF($AG133=TIME(4,0,0),コード表!$B$40,IF($AG133=TIME(4,30,0),コード表!$B$41,IF($AG133=TIME(5,0,0),コード表!$B$42,IF($AG133=TIME(5,30,0),コード表!$B$43,IF($AG133=TIME(6,0,0),コード表!$B$44,IF($AG133=TIME(6,30,0),コード表!$B$45,IF($AG133=TIME(7,0,0),コード表!$B$46,IF($AG133=TIME(7,30,0),コード表!$B$47,IF($AG133=TIME(8,0,0),コード表!$B$48,IF($AG133=TIME(8,30,0),コード表!$B$49,IF($AG133=TIME(9,0,0),コード表!$B$50,IF($AG133=TIME(9,30,0),コード表!$B$51,IF($AG133=TIME(10,0,0),コード表!$B$52,IF($AG133=TIME(10,30,0),コード表!$B$53,IF($AG133=TIME(11,0,0),コード表!$B$54,IF($AG133=TIME(11,30,0),コード表!$B$55,IF($AG133=TIME(12,0,0),コード表!$B$56,IF($AG133=TIME(12,30,0),コード表!$B$57,IF($AG133=TIME(13,0,0),コード表!$B$58,IF($AG133=TIME(13,30,0),コード表!$B$59,IF($AG133=TIME(14,0,0),コード表!$B$60,IF($AG133=TIME(14,30,0),コード表!$B$61,IF($AG133=TIME(15,0,0),コード表!$B$62,IF($AG133=TIME(15,30,0),コード表!$B$63,IF($AG133=TIME(16,0,0),コード表!$B$64,IF($AG133=TIME(16,30,0),コード表!$B$65,IF($AG133=TIME(17,0,0),コード表!$B$66,IF($AG133=TIME(17,30,0),コード表!$B$67,IF($AG133=TIME(18,0,0),コード表!$B$68))))))))))))))))))))))))))))))))))</f>
        <v/>
      </c>
      <c r="BK133" s="420" t="str">
        <f t="shared" ref="BK133" si="427">IF(SUMIFS($AZ$105:$AZ$166,$AT$105:$AT$166,BF133)&gt;0,"〇","")</f>
        <v/>
      </c>
      <c r="BL133" s="420" t="str">
        <f>IF(BK133="","",IF($AG133=TIME(2,0,0),コード表!$B$69,IF($AG133=TIME(2,30,0),コード表!$B$70,IF($AG133=TIME(3,0,0),コード表!$B$71,IF($AG133=TIME(3,30,0),コード表!$B$72,IF($AG133=TIME(4,0,0),コード表!$B$73,IF($AG133=TIME(4,30,0),コード表!$B$74,IF($AG133=TIME(5,0,0),コード表!$B$75,IF($AG133=TIME(5,30,0),コード表!$B$76,IF($AG133=TIME(6,0,0),コード表!$B$77,IF($AG133=TIME(6,30,0),コード表!$B$78,IF($AG133=TIME(7,0,0),コード表!$B$79,IF($AG133=TIME(7,30,0),コード表!$B$80,IF($AG133=TIME(8,0,0),コード表!$B$81,IF($AG133=TIME(8,30,0),コード表!$B$82,IF($AG133=TIME(9,0,0),コード表!$B$83,IF($AG133=TIME(9,30,0),コード表!$B$84,IF($AG133=TIME(10,0,0),コード表!$B$85,IF($AG133=TIME(10,30,0),コード表!$B$86,IF($AG133=TIME(11,0,0),コード表!$B$87,IF($AG133=TIME(11,30,0),コード表!$B$88,IF($AG133=TIME(12,0,0),コード表!$B$89,IF($AG133=TIME(12,30,0),コード表!$B$90,IF($AG133=TIME(13,0,0),コード表!$B$91,IF($AG133=TIME(13,30,0),コード表!$B$92,IF($AG133=TIME(14,0,0),コード表!$B$93,IF($AG133=TIME(14,30,0),コード表!$B$94,IF($AG133=TIME(15,0,0),コード表!$B$95,IF($AG133=TIME(15,30,0),コード表!$B$96,IF($AG133=TIME(16,0,0),コード表!$B$97,IF($AG133=TIME(16,30,0),コード表!$B$98,IF($AG133=TIME(17,0,0),コード表!$B$99,IF($AG133=TIME(17,30,0),コード表!$B$100,IF($AG133=TIME(18,0,0),コード表!$B$101))))))))))))))))))))))))))))))))))</f>
        <v/>
      </c>
      <c r="BM133" s="407" t="str">
        <f t="shared" ref="BM133" si="428">IF(SUMIFS($BA$105:$BA$166,$AT$105:$AT$166,BF133)&gt;0,"〇","")</f>
        <v/>
      </c>
      <c r="BN133" s="407" t="str">
        <f>IF(BM133="","",IF($AG133=TIME(2,0,0),コード表!$B$102,IF($AG133=TIME(2,30,0),コード表!$B$103,IF($AG133=TIME(3,0,0),コード表!$B$104,IF($AG133=TIME(3,30,0),コード表!$B$105,IF($AG133=TIME(4,0,0),コード表!$B$106,IF($AG133=TIME(4,30,0),コード表!$B$107,IF($AG133=TIME(5,0,0),コード表!$B$108,IF($AG133=TIME(5,30,0),コード表!$B$109,IF($AG133=TIME(6,0,0),コード表!$B$110,IF($AG133=TIME(6,30,0),コード表!$B$111,IF($AG133=TIME(7,0,0),コード表!$B$112,IF($AG133=TIME(7,30,0),コード表!$B$113,IF($AG133=TIME(8,0,0),コード表!$B$114,IF($AG133=TIME(8,30,0),コード表!$B$115,IF($AG133=TIME(9,0,0),コード表!$B$116,IF($AG133=TIME(9,30,0),コード表!$B$117,IF($AG133=TIME(10,0,0),コード表!$B$118,IF($AG133=TIME(10,30,0),コード表!$B$119,IF($AG133=TIME(11,0,0),コード表!$B$120,IF($AG133=TIME(11,30,0),コード表!$B$121,IF($AG133=TIME(12,0,0),コード表!$B$122,IF($AG133=TIME(12,30,0),コード表!$B$123,IF($AG133=TIME(13,0,0),コード表!$B$124,IF($AG133=TIME(13,30,0),コード表!$B$125,IF($AG133=TIME(14,0,0),コード表!$B$126,IF($AG133=TIME(14,30,0),コード表!$B$127,IF($AG133=TIME(15,0,0),コード表!$B$128,IF($AG133=TIME(15,30,0),コード表!$B$129,IF($AG133=TIME(16,0,0),コード表!$B$130,IF($AG133=TIME(16,30,0),コード表!$B$131,IF($AG133=TIME(17,0,0),コード表!$B$132,IF($AG133=TIME(17,30,0),コード表!$B$133,IF($AG133=TIME(18,0,0),コード表!$B$134))))))))))))))))))))))))))))))))))</f>
        <v/>
      </c>
      <c r="BO133" s="408" t="str">
        <f t="shared" ref="BO133" si="429">IF(SUMIF($AT$105:$AT$166,BF133,$BB$105:$BB$166)=0,"",SUMIF($AT$105:$AT$166,BF133,$BB$105:$BB$166))</f>
        <v/>
      </c>
      <c r="BP133" s="409" t="str">
        <f t="shared" ref="BP133" si="430">IF(AND(BH133="",BJ133="",BL133="",BN133="",BO133=""),"",MAX(BH133+BJ133,BH133+BL133,BH133+BN133))</f>
        <v/>
      </c>
      <c r="BQ133" s="406" t="str">
        <f t="shared" ref="BQ133" si="431">IF(AND(BH133="",BJ133="",BL133="",BN133=""),"",IF(AND(BJ133="",BL133="",BN133=""),"加算無",IF(MAX(BH133+BJ133+BO133,BH133+BL133+BO133,BH133+BN133+BO133)=BH133+BJ133+BO133,"重度",IF(MAX(BH133+BJ133+BO133,BH133+BL133+BO133,BH133+BN133+BO133)=BH133+BL133+BO133,"外",IF(MAX(BH133+BJ133+BO133,BH133+BL133+BO133,BH133+BN133+BO133)=BH133+BN133+BO133,"内")))))</f>
        <v/>
      </c>
    </row>
    <row r="134" spans="1:69" ht="17.850000000000001" customHeight="1" thickTop="1" thickBot="1">
      <c r="A134" s="12"/>
      <c r="B134" s="16"/>
      <c r="C134" s="288"/>
      <c r="D134" s="289"/>
      <c r="E134" s="292"/>
      <c r="F134" s="293"/>
      <c r="G134" s="296"/>
      <c r="H134" s="297"/>
      <c r="I134" s="299"/>
      <c r="J134" s="301"/>
      <c r="K134" s="297"/>
      <c r="L134" s="301"/>
      <c r="M134" s="297"/>
      <c r="N134" s="299"/>
      <c r="O134" s="417"/>
      <c r="P134" s="418"/>
      <c r="Q134" s="394"/>
      <c r="R134" s="395"/>
      <c r="S134" s="378"/>
      <c r="T134" s="379"/>
      <c r="U134" s="382"/>
      <c r="V134" s="383"/>
      <c r="W134" s="382"/>
      <c r="X134" s="383"/>
      <c r="Y134" s="382"/>
      <c r="Z134" s="398"/>
      <c r="AA134" s="402"/>
      <c r="AB134" s="403"/>
      <c r="AC134" s="404"/>
      <c r="AD134" s="127"/>
      <c r="AE134" s="430"/>
      <c r="AF134" s="432"/>
      <c r="AG134" s="387"/>
      <c r="AH134" s="388"/>
      <c r="AI134" s="388"/>
      <c r="AJ134" s="389"/>
      <c r="AK134" s="374"/>
      <c r="AL134" s="374"/>
      <c r="AM134" s="374"/>
      <c r="AN134" s="374"/>
      <c r="AO134" s="375"/>
      <c r="AP134" s="128"/>
      <c r="AQ134" s="129"/>
      <c r="AR134" s="128"/>
      <c r="AS134" s="5"/>
      <c r="AT134" s="390"/>
      <c r="AU134" s="391"/>
      <c r="AV134" s="391"/>
      <c r="AW134" s="421"/>
      <c r="AX134" s="546"/>
      <c r="AY134" s="546"/>
      <c r="AZ134" s="546"/>
      <c r="BA134" s="547"/>
      <c r="BB134" s="408"/>
      <c r="BC134" s="5"/>
      <c r="BD134" s="5"/>
      <c r="BE134" s="5"/>
      <c r="BF134" s="410"/>
      <c r="BG134" s="411"/>
      <c r="BH134" s="419"/>
      <c r="BI134" s="420"/>
      <c r="BJ134" s="420"/>
      <c r="BK134" s="420"/>
      <c r="BL134" s="420"/>
      <c r="BM134" s="407"/>
      <c r="BN134" s="407"/>
      <c r="BO134" s="408"/>
      <c r="BP134" s="409"/>
      <c r="BQ134" s="406"/>
    </row>
    <row r="135" spans="1:69" ht="17.850000000000001" customHeight="1" thickTop="1" thickBot="1">
      <c r="A135" s="12"/>
      <c r="B135" s="16"/>
      <c r="C135" s="288"/>
      <c r="D135" s="289"/>
      <c r="E135" s="290" t="str">
        <f>IF(C135="","",TEXT(AT135,"aaa"))</f>
        <v/>
      </c>
      <c r="F135" s="291"/>
      <c r="G135" s="294"/>
      <c r="H135" s="295"/>
      <c r="I135" s="412" t="s">
        <v>122</v>
      </c>
      <c r="J135" s="413"/>
      <c r="K135" s="414"/>
      <c r="L135" s="440"/>
      <c r="M135" s="441"/>
      <c r="N135" s="412" t="s">
        <v>122</v>
      </c>
      <c r="O135" s="415"/>
      <c r="P135" s="416"/>
      <c r="Q135" s="438" t="str">
        <f t="shared" ref="Q135" si="432">IF(G135="","",IF(AW135&lt;TIME(2,0,0),TIME(2,0,0),IF(MINUTE(AW135)&lt;30,TIME(HOUR(AW135),30,0),TIME(HOUR(AW135)+1,0,0))))</f>
        <v/>
      </c>
      <c r="R135" s="439"/>
      <c r="S135" s="442"/>
      <c r="T135" s="443"/>
      <c r="U135" s="396"/>
      <c r="V135" s="444"/>
      <c r="W135" s="396"/>
      <c r="X135" s="444"/>
      <c r="Y135" s="396"/>
      <c r="Z135" s="397"/>
      <c r="AA135" s="399"/>
      <c r="AB135" s="400"/>
      <c r="AC135" s="401"/>
      <c r="AD135" s="127"/>
      <c r="AE135" s="429">
        <v>16</v>
      </c>
      <c r="AF135" s="431" t="str">
        <f t="shared" ref="AF135" ca="1" si="433">IF(OR($AE$10="",AE135=""),"",TEXT(DATE(YEAR(TODAY()),$AE$10,AE135),"aaa"))</f>
        <v>水</v>
      </c>
      <c r="AG135" s="384" t="str">
        <f t="shared" ref="AG135" si="434">IF(BG135=0,"",IF(BG135&lt;TIME(2,0,0),TIME(2,0,0),IF(MINUTE(BG135)&lt;30,TIME(HOUR(BG135),30,0),TIME(HOUR(BG135)+1,0,0))))</f>
        <v/>
      </c>
      <c r="AH135" s="385"/>
      <c r="AI135" s="385"/>
      <c r="AJ135" s="386"/>
      <c r="AK135" s="372" t="str">
        <f t="shared" ref="AK135" si="435">IF(AND(BH135="",BJ135="",BL135="",BN135="",BO135=""),"",MAX(BH135+BJ135+BO135,BH135+BL135+BO135,BH135+BN135+BO135))</f>
        <v/>
      </c>
      <c r="AL135" s="372"/>
      <c r="AM135" s="372"/>
      <c r="AN135" s="372"/>
      <c r="AO135" s="373"/>
      <c r="AP135" s="128"/>
      <c r="AQ135" s="129"/>
      <c r="AR135" s="128"/>
      <c r="AS135" s="5"/>
      <c r="AT135" s="390" t="e">
        <f>DATE(請求書!$K$29,請求書!$Q$29,'実績記録 （２枚用）'!C135)</f>
        <v>#NUM!</v>
      </c>
      <c r="AU135" s="391">
        <f>TIME(G135,J135,0)</f>
        <v>0</v>
      </c>
      <c r="AV135" s="391">
        <f>TIME(L135,O135,0)</f>
        <v>0</v>
      </c>
      <c r="AW135" s="421">
        <f t="shared" ref="AW135" si="436">AV135-AU135</f>
        <v>0</v>
      </c>
      <c r="AX135" s="546" t="str">
        <f>IF($Q135=TIME(2,0,0),コード表!$B$3,IF($Q135=TIME(2,30,0),コード表!$B$4,IF($Q135=TIME(3,0,0),コード表!$B$5,IF($Q135=TIME(3,30,0),コード表!$B$6,IF($Q135=TIME(4,0,0),コード表!$B$7,IF($Q135=TIME(4,30,0),コード表!$B$8,IF($Q135=TIME(5,0,0),コード表!$B$9,IF($Q135=TIME(5,30,0),コード表!$B$10,IF($Q135=TIME(6,0,0),コード表!$B$11,IF($Q135=TIME(6,30,0),コード表!$B$12,IF($Q135=TIME(7,0,0),コード表!$B$13,IF($Q135=TIME(7,30,0),コード表!$B$14,IF($Q135=TIME(8,0,0),コード表!$B$15,IF($Q135=TIME(8,30,0),コード表!$B$16,IF($Q135=TIME(9,0,0),コード表!$B$17,IF($Q135=TIME(9,30,0),コード表!$B$18,IF($Q135=TIME(10,0,0),コード表!$B$19,IF($Q135=TIME(10,30,0),コード表!$B$20,IF($Q135=TIME(11,0,0),コード表!$B$21,IF($Q135=TIME(11,30,0),コード表!$B$22,IF($Q135=TIME(12,0,0),コード表!$B$23,IF($Q135=TIME(12,30,0),コード表!$B$24,IF($Q135=TIME(13,0,0),コード表!$B$25,IF($Q135=TIME(13,30,0),コード表!$B$26,IF($Q135=TIME(14,0,0),コード表!$B$27,IF($Q135=TIME(14,30,0),コード表!$B$28,IF($Q135=TIME(15,0,0),コード表!$B$29,IF($Q135=TIME(15,30,0),コード表!$B$30,IF($Q135=TIME(16,0,0),コード表!$B$31,IF($Q135=TIME(16,30,0),コード表!$B$32,IF($Q135=TIME(17,0,0),コード表!$B$33,IF($Q135=TIME(17,30,0),コード表!$B$34,IF($Q135=TIME(18,0,0),コード表!$B$35,"")))))))))))))))))))))))))))))))))</f>
        <v/>
      </c>
      <c r="AY135" s="546" t="str">
        <f>IF(S135="","",IF($Q135=TIME(2,0,0),コード表!$B$36,IF($Q135=TIME(2,30,0),コード表!$B$37,IF($Q135=TIME(3,0,0),コード表!$B$38,IF($Q135=TIME(3,30,0),コード表!$B$39,IF($Q135=TIME(4,0,0),コード表!$B$40,IF($Q135=TIME(4,30,0),コード表!$B$41,IF($Q135=TIME(5,0,0),コード表!$B$42,IF($Q135=TIME(5,30,0),コード表!$B$43,IF($Q135=TIME(6,0,0),コード表!$B$44,IF($Q135=TIME(6,30,0),コード表!$B$45,IF($Q135=TIME(7,0,0),コード表!$B$46,IF($Q135=TIME(7,30,0),コード表!$B$47,IF($Q135=TIME(8,0,0),コード表!$B$48,IF($Q135=TIME(8,30,0),コード表!$B$49,IF($Q135=TIME(9,0,0),コード表!$B$50,IF($Q135=TIME(9,30,0),コード表!$B$51,IF($Q135=TIME(10,0,0),コード表!$B$52,IF($Q135=TIME(10,30,0),コード表!$B$53,IF($Q135=TIME(11,0,0),コード表!$B$54,IF($Q135=TIME(11,30,0),コード表!$B$55,IF($Q135=TIME(12,0,0),コード表!$B$56,IF($Q135=TIME(12,30,0),コード表!$B$57,IF($Q135=TIME(13,0,0),コード表!$B$58,IF($Q135=TIME(13,30,0),コード表!$B$59,IF($Q135=TIME(14,0,0),コード表!$B$60,IF($Q135=TIME(14,30,0),コード表!$B$61,IF($Q135=TIME(15,0,0),コード表!$B$62,IF($Q135=TIME(15,30,0),コード表!$B$63,IF($Q135=TIME(16,0,0),コード表!$B$64,IF($Q135=TIME(16,30,0),コード表!$B$65,IF($Q135=TIME(17,0,0),コード表!$B$66,IF($Q135=TIME(17,30,0),コード表!$B$67,IF($Q135=TIME(18,0,0),コード表!$B$68))))))))))))))))))))))))))))))))))</f>
        <v/>
      </c>
      <c r="AZ135" s="546" t="str">
        <f>IF(U135="","",IF($Q135=TIME(2,0,0),コード表!$B$69,IF($Q135=TIME(2,30,0),コード表!$B$70,IF($Q135=TIME(3,0,0),コード表!$B$71,IF($Q135=TIME(3,30,0),コード表!$B$72,IF($Q135=TIME(4,0,0),コード表!$B$73,IF($Q135=TIME(4,30,0),コード表!$B$74,IF($Q135=TIME(5,0,0),コード表!$B$75,IF($Q135=TIME(5,30,0),コード表!$B$76,IF($Q135=TIME(6,0,0),コード表!$B$77,IF($Q135=TIME(6,30,0),コード表!$B$78,IF($Q135=TIME(7,0,0),コード表!$B$79,IF($Q135=TIME(7,30,0),コード表!$B$80,IF($Q135=TIME(8,0,0),コード表!$B$81,IF($Q135=TIME(8,30,0),コード表!$B$82,IF($Q135=TIME(9,0,0),コード表!$B$83,IF($Q135=TIME(9,30,0),コード表!$B$84,IF($Q135=TIME(10,0,0),コード表!$B$85,IF($Q135=TIME(10,30,0),コード表!$B$86,IF($Q135=TIME(11,0,0),コード表!$B$87,IF($Q135=TIME(11,30,0),コード表!$B$88,IF($Q135=TIME(12,0,0),コード表!$B$89,IF($Q135=TIME(12,30,0),コード表!$B$90,IF($Q135=TIME(13,0,0),コード表!$B$91,IF($Q135=TIME(13,30,0),コード表!$B$92,IF($Q135=TIME(14,0,0),コード表!$B$93,IF($Q135=TIME(14,30,0),コード表!$B$94,IF($Q135=TIME(15,0,0),コード表!$B$95,IF($Q135=TIME(15,30,0),コード表!$B$96,IF($Q135=TIME(16,0,0),コード表!$B$97,IF($Q135=TIME(16,30,0),コード表!$B$98,IF($Q135=TIME(17,0,0),コード表!$B$99,IF($Q135=TIME(17,30,0),コード表!$B$100,IF($Q135=TIME(18,0,0),コード表!$B$101))))))))))))))))))))))))))))))))))</f>
        <v/>
      </c>
      <c r="BA135" s="547" t="str">
        <f>IF(W135="","",IF($Q135=TIME(2,0,0),コード表!$B$102,IF($Q135=TIME(2,30,0),コード表!$B$103,IF($Q135=TIME(3,0,0),コード表!$B$104,IF($Q135=TIME(3,30,0),コード表!$B$105,IF($Q135=TIME(4,0,0),コード表!$B$106,IF($Q135=TIME(4,30,0),コード表!$B$107,IF($Q135=TIME(5,0,0),コード表!$B$108,IF($Q135=TIME(5,30,0),コード表!$B$109,IF($Q135=TIME(6,0,0),コード表!$B$110,IF($Q135=TIME(6,30,0),コード表!$B$111,IF($Q135=TIME(7,0,0),コード表!$B$112,IF($Q135=TIME(7,30,0),コード表!$B$113,IF($Q135=TIME(8,0,0),コード表!$B$114,IF($Q135=TIME(8,30,0),コード表!$B$115,IF($Q135=TIME(9,0,0),コード表!$B$116,IF($Q135=TIME(9,30,0),コード表!$B$117,IF($Q135=TIME(10,0,0),コード表!$B$118,IF($Q135=TIME(10,30,0),コード表!$B$119,IF($Q135=TIME(11,0,0),コード表!$B$120,IF($Q135=TIME(11,30,0),コード表!$B$121,IF($Q135=TIME(12,0,0),コード表!$B$122,IF($Q135=TIME(12,30,0),コード表!$B$123,IF($Q135=TIME(13,0,0),コード表!$B$124,IF($Q135=TIME(13,30,0),コード表!$B$125,IF($Q135=TIME(14,0,0),コード表!$B$126,IF($Q135=TIME(14,30,0),コード表!$B$127,IF($Q135=TIME(15,0,0),コード表!$B$128,IF($Q135=TIME(15,30,0),コード表!$B$129,IF($Q135=TIME(16,0,0),コード表!$B$130,IF($Q135=TIME(16,30,0),コード表!$B$131,IF($Q135=TIME(17,0,0),コード表!$B$132,IF($Q135=TIME(17,30,0),コード表!$B$133,IF($Q135=TIME(18,0,0),コード表!$B$134))))))))))))))))))))))))))))))))))</f>
        <v/>
      </c>
      <c r="BB135" s="408" t="str">
        <f>IF(Y135="","",Y135*コード表!$B$135)</f>
        <v/>
      </c>
      <c r="BC135" s="5"/>
      <c r="BD135" s="5"/>
      <c r="BE135" s="5"/>
      <c r="BF135" s="410">
        <f>DATE(請求書!$K$29,請求書!$Q$29,'実績記録 （２枚用）'!AE135)</f>
        <v>45854</v>
      </c>
      <c r="BG135" s="411">
        <f t="shared" ref="BG135" si="437">SUMIF($AT$105:$AT$166,BF135,$AW$105:$AW$166)</f>
        <v>0</v>
      </c>
      <c r="BH135" s="419" t="str">
        <f>IF($AG135=TIME(2,0,0),コード表!$B$3,IF($AG135=TIME(2,30,0),コード表!$B$4,IF($AG135=TIME(3,0,0),コード表!$B$5,IF($AG135=TIME(3,30,0),コード表!$B$6,IF($AG135=TIME(4,0,0),コード表!$B$7,IF($AG135=TIME(4,30,0),コード表!$B$8,IF($AG135=TIME(5,0,0),コード表!$B$9,IF($AG135=TIME(5,30,0),コード表!$B$10,IF($AG135=TIME(6,0,0),コード表!$B$11,IF($AG135=TIME(6,30,0),コード表!$B$12,IF($AG135=TIME(7,0,0),コード表!$B$13,IF($AG135=TIME(7,30,0),コード表!$B$14,IF($AG135=TIME(8,0,0),コード表!$B$15,IF($AG135=TIME(8,30,0),コード表!$B$16,IF($AG135=TIME(9,0,0),コード表!$B$17,IF($AG135=TIME(9,30,0),コード表!$B$18,IF($AG135=TIME(10,0,0),コード表!$B$19,IF($AG135=TIME(10,30,0),コード表!$B$20,IF($AG135=TIME(11,0,0),コード表!$B$21,IF($AG135=TIME(11,30,0),コード表!$B$22,IF($AG135=TIME(12,0,0),コード表!$B$23,IF($AG135=TIME(12,30,0),コード表!$B$24,IF($AG135=TIME(13,0,0),コード表!$B$25,IF($AG135=TIME(13,30,0),コード表!$B$26,IF($AG135=TIME(14,0,0),コード表!$B$27,IF($AG135=TIME(14,30,0),コード表!$B$28,IF($AG135=TIME(15,0,0),コード表!$B$29,IF($AG135=TIME(15,30,0),コード表!$B$30,IF($AG135=TIME(16,0,0),コード表!$B$31,IF($AG135=TIME(16,30,0),コード表!$B$32,IF($AG135=TIME(17,0,0),コード表!$B$33,IF($AG135=TIME(17,30,0),コード表!$B$34,IF($AG135=TIME(18,0,0),コード表!$B$35,"")))))))))))))))))))))))))))))))))</f>
        <v/>
      </c>
      <c r="BI135" s="420" t="str">
        <f t="shared" ref="BI135" si="438">IF(SUMIFS($AY$105:$AY$166,$AT$105:$AT$166,BF135)&gt;0,"〇","")</f>
        <v/>
      </c>
      <c r="BJ135" s="420" t="str">
        <f>IF(BI135="","",IF($AG135=TIME(2,0,0),コード表!$B$36,IF($AG135=TIME(2,30,0),コード表!$B$37,IF($AG135=TIME(3,0,0),コード表!$B$38,IF($AG135=TIME(3,30,0),コード表!$B$39,IF($AG135=TIME(4,0,0),コード表!$B$40,IF($AG135=TIME(4,30,0),コード表!$B$41,IF($AG135=TIME(5,0,0),コード表!$B$42,IF($AG135=TIME(5,30,0),コード表!$B$43,IF($AG135=TIME(6,0,0),コード表!$B$44,IF($AG135=TIME(6,30,0),コード表!$B$45,IF($AG135=TIME(7,0,0),コード表!$B$46,IF($AG135=TIME(7,30,0),コード表!$B$47,IF($AG135=TIME(8,0,0),コード表!$B$48,IF($AG135=TIME(8,30,0),コード表!$B$49,IF($AG135=TIME(9,0,0),コード表!$B$50,IF($AG135=TIME(9,30,0),コード表!$B$51,IF($AG135=TIME(10,0,0),コード表!$B$52,IF($AG135=TIME(10,30,0),コード表!$B$53,IF($AG135=TIME(11,0,0),コード表!$B$54,IF($AG135=TIME(11,30,0),コード表!$B$55,IF($AG135=TIME(12,0,0),コード表!$B$56,IF($AG135=TIME(12,30,0),コード表!$B$57,IF($AG135=TIME(13,0,0),コード表!$B$58,IF($AG135=TIME(13,30,0),コード表!$B$59,IF($AG135=TIME(14,0,0),コード表!$B$60,IF($AG135=TIME(14,30,0),コード表!$B$61,IF($AG135=TIME(15,0,0),コード表!$B$62,IF($AG135=TIME(15,30,0),コード表!$B$63,IF($AG135=TIME(16,0,0),コード表!$B$64,IF($AG135=TIME(16,30,0),コード表!$B$65,IF($AG135=TIME(17,0,0),コード表!$B$66,IF($AG135=TIME(17,30,0),コード表!$B$67,IF($AG135=TIME(18,0,0),コード表!$B$68))))))))))))))))))))))))))))))))))</f>
        <v/>
      </c>
      <c r="BK135" s="420" t="str">
        <f t="shared" ref="BK135" si="439">IF(SUMIFS($AZ$105:$AZ$166,$AT$105:$AT$166,BF135)&gt;0,"〇","")</f>
        <v/>
      </c>
      <c r="BL135" s="420" t="str">
        <f>IF(BK135="","",IF($AG135=TIME(2,0,0),コード表!$B$69,IF($AG135=TIME(2,30,0),コード表!$B$70,IF($AG135=TIME(3,0,0),コード表!$B$71,IF($AG135=TIME(3,30,0),コード表!$B$72,IF($AG135=TIME(4,0,0),コード表!$B$73,IF($AG135=TIME(4,30,0),コード表!$B$74,IF($AG135=TIME(5,0,0),コード表!$B$75,IF($AG135=TIME(5,30,0),コード表!$B$76,IF($AG135=TIME(6,0,0),コード表!$B$77,IF($AG135=TIME(6,30,0),コード表!$B$78,IF($AG135=TIME(7,0,0),コード表!$B$79,IF($AG135=TIME(7,30,0),コード表!$B$80,IF($AG135=TIME(8,0,0),コード表!$B$81,IF($AG135=TIME(8,30,0),コード表!$B$82,IF($AG135=TIME(9,0,0),コード表!$B$83,IF($AG135=TIME(9,30,0),コード表!$B$84,IF($AG135=TIME(10,0,0),コード表!$B$85,IF($AG135=TIME(10,30,0),コード表!$B$86,IF($AG135=TIME(11,0,0),コード表!$B$87,IF($AG135=TIME(11,30,0),コード表!$B$88,IF($AG135=TIME(12,0,0),コード表!$B$89,IF($AG135=TIME(12,30,0),コード表!$B$90,IF($AG135=TIME(13,0,0),コード表!$B$91,IF($AG135=TIME(13,30,0),コード表!$B$92,IF($AG135=TIME(14,0,0),コード表!$B$93,IF($AG135=TIME(14,30,0),コード表!$B$94,IF($AG135=TIME(15,0,0),コード表!$B$95,IF($AG135=TIME(15,30,0),コード表!$B$96,IF($AG135=TIME(16,0,0),コード表!$B$97,IF($AG135=TIME(16,30,0),コード表!$B$98,IF($AG135=TIME(17,0,0),コード表!$B$99,IF($AG135=TIME(17,30,0),コード表!$B$100,IF($AG135=TIME(18,0,0),コード表!$B$101))))))))))))))))))))))))))))))))))</f>
        <v/>
      </c>
      <c r="BM135" s="407" t="str">
        <f t="shared" ref="BM135" si="440">IF(SUMIFS($BA$105:$BA$166,$AT$105:$AT$166,BF135)&gt;0,"〇","")</f>
        <v/>
      </c>
      <c r="BN135" s="407" t="str">
        <f>IF(BM135="","",IF($AG135=TIME(2,0,0),コード表!$B$102,IF($AG135=TIME(2,30,0),コード表!$B$103,IF($AG135=TIME(3,0,0),コード表!$B$104,IF($AG135=TIME(3,30,0),コード表!$B$105,IF($AG135=TIME(4,0,0),コード表!$B$106,IF($AG135=TIME(4,30,0),コード表!$B$107,IF($AG135=TIME(5,0,0),コード表!$B$108,IF($AG135=TIME(5,30,0),コード表!$B$109,IF($AG135=TIME(6,0,0),コード表!$B$110,IF($AG135=TIME(6,30,0),コード表!$B$111,IF($AG135=TIME(7,0,0),コード表!$B$112,IF($AG135=TIME(7,30,0),コード表!$B$113,IF($AG135=TIME(8,0,0),コード表!$B$114,IF($AG135=TIME(8,30,0),コード表!$B$115,IF($AG135=TIME(9,0,0),コード表!$B$116,IF($AG135=TIME(9,30,0),コード表!$B$117,IF($AG135=TIME(10,0,0),コード表!$B$118,IF($AG135=TIME(10,30,0),コード表!$B$119,IF($AG135=TIME(11,0,0),コード表!$B$120,IF($AG135=TIME(11,30,0),コード表!$B$121,IF($AG135=TIME(12,0,0),コード表!$B$122,IF($AG135=TIME(12,30,0),コード表!$B$123,IF($AG135=TIME(13,0,0),コード表!$B$124,IF($AG135=TIME(13,30,0),コード表!$B$125,IF($AG135=TIME(14,0,0),コード表!$B$126,IF($AG135=TIME(14,30,0),コード表!$B$127,IF($AG135=TIME(15,0,0),コード表!$B$128,IF($AG135=TIME(15,30,0),コード表!$B$129,IF($AG135=TIME(16,0,0),コード表!$B$130,IF($AG135=TIME(16,30,0),コード表!$B$131,IF($AG135=TIME(17,0,0),コード表!$B$132,IF($AG135=TIME(17,30,0),コード表!$B$133,IF($AG135=TIME(18,0,0),コード表!$B$134))))))))))))))))))))))))))))))))))</f>
        <v/>
      </c>
      <c r="BO135" s="408" t="str">
        <f t="shared" ref="BO135" si="441">IF(SUMIF($AT$105:$AT$166,BF135,$BB$105:$BB$166)=0,"",SUMIF($AT$105:$AT$166,BF135,$BB$105:$BB$166))</f>
        <v/>
      </c>
      <c r="BP135" s="409" t="str">
        <f t="shared" ref="BP135" si="442">IF(AND(BH135="",BJ135="",BL135="",BN135="",BO135=""),"",MAX(BH135+BJ135,BH135+BL135,BH135+BN135))</f>
        <v/>
      </c>
      <c r="BQ135" s="406" t="str">
        <f t="shared" ref="BQ135" si="443">IF(AND(BH135="",BJ135="",BL135="",BN135=""),"",IF(AND(BJ135="",BL135="",BN135=""),"加算無",IF(MAX(BH135+BJ135+BO135,BH135+BL135+BO135,BH135+BN135+BO135)=BH135+BJ135+BO135,"重度",IF(MAX(BH135+BJ135+BO135,BH135+BL135+BO135,BH135+BN135+BO135)=BH135+BL135+BO135,"外",IF(MAX(BH135+BJ135+BO135,BH135+BL135+BO135,BH135+BN135+BO135)=BH135+BN135+BO135,"内")))))</f>
        <v/>
      </c>
    </row>
    <row r="136" spans="1:69" ht="17.850000000000001" customHeight="1" thickTop="1" thickBot="1">
      <c r="A136" s="12"/>
      <c r="B136" s="16"/>
      <c r="C136" s="288"/>
      <c r="D136" s="289"/>
      <c r="E136" s="292"/>
      <c r="F136" s="293"/>
      <c r="G136" s="296"/>
      <c r="H136" s="297"/>
      <c r="I136" s="299"/>
      <c r="J136" s="301"/>
      <c r="K136" s="297"/>
      <c r="L136" s="301"/>
      <c r="M136" s="297"/>
      <c r="N136" s="299"/>
      <c r="O136" s="417"/>
      <c r="P136" s="418"/>
      <c r="Q136" s="394"/>
      <c r="R136" s="395"/>
      <c r="S136" s="378"/>
      <c r="T136" s="379"/>
      <c r="U136" s="382"/>
      <c r="V136" s="383"/>
      <c r="W136" s="382"/>
      <c r="X136" s="383"/>
      <c r="Y136" s="382"/>
      <c r="Z136" s="398"/>
      <c r="AA136" s="402"/>
      <c r="AB136" s="403"/>
      <c r="AC136" s="404"/>
      <c r="AD136" s="127"/>
      <c r="AE136" s="430"/>
      <c r="AF136" s="432"/>
      <c r="AG136" s="387"/>
      <c r="AH136" s="388"/>
      <c r="AI136" s="388"/>
      <c r="AJ136" s="389"/>
      <c r="AK136" s="374"/>
      <c r="AL136" s="374"/>
      <c r="AM136" s="374"/>
      <c r="AN136" s="374"/>
      <c r="AO136" s="375"/>
      <c r="AP136" s="128"/>
      <c r="AQ136" s="129"/>
      <c r="AR136" s="128"/>
      <c r="AS136" s="5"/>
      <c r="AT136" s="390"/>
      <c r="AU136" s="391"/>
      <c r="AV136" s="391"/>
      <c r="AW136" s="421"/>
      <c r="AX136" s="546"/>
      <c r="AY136" s="546"/>
      <c r="AZ136" s="546"/>
      <c r="BA136" s="547"/>
      <c r="BB136" s="408"/>
      <c r="BC136" s="5"/>
      <c r="BD136" s="5"/>
      <c r="BE136" s="5"/>
      <c r="BF136" s="410"/>
      <c r="BG136" s="411"/>
      <c r="BH136" s="419"/>
      <c r="BI136" s="420"/>
      <c r="BJ136" s="420"/>
      <c r="BK136" s="420"/>
      <c r="BL136" s="420"/>
      <c r="BM136" s="407"/>
      <c r="BN136" s="407"/>
      <c r="BO136" s="408"/>
      <c r="BP136" s="409"/>
      <c r="BQ136" s="406"/>
    </row>
    <row r="137" spans="1:69" ht="17.850000000000001" customHeight="1" thickTop="1" thickBot="1">
      <c r="A137" s="12"/>
      <c r="B137" s="23"/>
      <c r="C137" s="288"/>
      <c r="D137" s="289"/>
      <c r="E137" s="290" t="str">
        <f>IF(C137="","",TEXT(AT137,"aaa"))</f>
        <v/>
      </c>
      <c r="F137" s="291"/>
      <c r="G137" s="294"/>
      <c r="H137" s="295"/>
      <c r="I137" s="412" t="s">
        <v>122</v>
      </c>
      <c r="J137" s="413"/>
      <c r="K137" s="414"/>
      <c r="L137" s="413"/>
      <c r="M137" s="414"/>
      <c r="N137" s="412" t="s">
        <v>122</v>
      </c>
      <c r="O137" s="415"/>
      <c r="P137" s="416"/>
      <c r="Q137" s="438" t="str">
        <f t="shared" ref="Q137" si="444">IF(G137="","",IF(AW137&lt;TIME(2,0,0),TIME(2,0,0),IF(MINUTE(AW137)&lt;30,TIME(HOUR(AW137),30,0),TIME(HOUR(AW137)+1,0,0))))</f>
        <v/>
      </c>
      <c r="R137" s="439"/>
      <c r="S137" s="442"/>
      <c r="T137" s="443"/>
      <c r="U137" s="396"/>
      <c r="V137" s="444"/>
      <c r="W137" s="396"/>
      <c r="X137" s="444"/>
      <c r="Y137" s="396"/>
      <c r="Z137" s="397"/>
      <c r="AA137" s="399"/>
      <c r="AB137" s="400"/>
      <c r="AC137" s="401"/>
      <c r="AD137" s="127"/>
      <c r="AE137" s="429">
        <v>17</v>
      </c>
      <c r="AF137" s="431" t="str">
        <f t="shared" ref="AF137" ca="1" si="445">IF(OR($AE$10="",AE137=""),"",TEXT(DATE(YEAR(TODAY()),$AE$10,AE137),"aaa"))</f>
        <v>木</v>
      </c>
      <c r="AG137" s="384" t="str">
        <f t="shared" ref="AG137" si="446">IF(BG137=0,"",IF(BG137&lt;TIME(2,0,0),TIME(2,0,0),IF(MINUTE(BG137)&lt;30,TIME(HOUR(BG137),30,0),TIME(HOUR(BG137)+1,0,0))))</f>
        <v/>
      </c>
      <c r="AH137" s="385"/>
      <c r="AI137" s="385"/>
      <c r="AJ137" s="386"/>
      <c r="AK137" s="372" t="str">
        <f t="shared" ref="AK137" si="447">IF(AND(BH137="",BJ137="",BL137="",BN137="",BO137=""),"",MAX(BH137+BJ137+BO137,BH137+BL137+BO137,BH137+BN137+BO137))</f>
        <v/>
      </c>
      <c r="AL137" s="372"/>
      <c r="AM137" s="372"/>
      <c r="AN137" s="372"/>
      <c r="AO137" s="373"/>
      <c r="AP137" s="128"/>
      <c r="AQ137" s="129"/>
      <c r="AR137" s="128"/>
      <c r="AS137" s="5"/>
      <c r="AT137" s="390" t="e">
        <f>DATE(請求書!$K$29,請求書!$Q$29,'実績記録 （２枚用）'!C137)</f>
        <v>#NUM!</v>
      </c>
      <c r="AU137" s="391">
        <f>TIME(G137,J137,0)</f>
        <v>0</v>
      </c>
      <c r="AV137" s="391">
        <f>TIME(L137,O137,0)</f>
        <v>0</v>
      </c>
      <c r="AW137" s="421">
        <f t="shared" ref="AW137" si="448">AV137-AU137</f>
        <v>0</v>
      </c>
      <c r="AX137" s="546" t="str">
        <f>IF($Q137=TIME(2,0,0),コード表!$B$3,IF($Q137=TIME(2,30,0),コード表!$B$4,IF($Q137=TIME(3,0,0),コード表!$B$5,IF($Q137=TIME(3,30,0),コード表!$B$6,IF($Q137=TIME(4,0,0),コード表!$B$7,IF($Q137=TIME(4,30,0),コード表!$B$8,IF($Q137=TIME(5,0,0),コード表!$B$9,IF($Q137=TIME(5,30,0),コード表!$B$10,IF($Q137=TIME(6,0,0),コード表!$B$11,IF($Q137=TIME(6,30,0),コード表!$B$12,IF($Q137=TIME(7,0,0),コード表!$B$13,IF($Q137=TIME(7,30,0),コード表!$B$14,IF($Q137=TIME(8,0,0),コード表!$B$15,IF($Q137=TIME(8,30,0),コード表!$B$16,IF($Q137=TIME(9,0,0),コード表!$B$17,IF($Q137=TIME(9,30,0),コード表!$B$18,IF($Q137=TIME(10,0,0),コード表!$B$19,IF($Q137=TIME(10,30,0),コード表!$B$20,IF($Q137=TIME(11,0,0),コード表!$B$21,IF($Q137=TIME(11,30,0),コード表!$B$22,IF($Q137=TIME(12,0,0),コード表!$B$23,IF($Q137=TIME(12,30,0),コード表!$B$24,IF($Q137=TIME(13,0,0),コード表!$B$25,IF($Q137=TIME(13,30,0),コード表!$B$26,IF($Q137=TIME(14,0,0),コード表!$B$27,IF($Q137=TIME(14,30,0),コード表!$B$28,IF($Q137=TIME(15,0,0),コード表!$B$29,IF($Q137=TIME(15,30,0),コード表!$B$30,IF($Q137=TIME(16,0,0),コード表!$B$31,IF($Q137=TIME(16,30,0),コード表!$B$32,IF($Q137=TIME(17,0,0),コード表!$B$33,IF($Q137=TIME(17,30,0),コード表!$B$34,IF($Q137=TIME(18,0,0),コード表!$B$35,"")))))))))))))))))))))))))))))))))</f>
        <v/>
      </c>
      <c r="AY137" s="546" t="str">
        <f>IF(S137="","",IF($Q137=TIME(2,0,0),コード表!$B$36,IF($Q137=TIME(2,30,0),コード表!$B$37,IF($Q137=TIME(3,0,0),コード表!$B$38,IF($Q137=TIME(3,30,0),コード表!$B$39,IF($Q137=TIME(4,0,0),コード表!$B$40,IF($Q137=TIME(4,30,0),コード表!$B$41,IF($Q137=TIME(5,0,0),コード表!$B$42,IF($Q137=TIME(5,30,0),コード表!$B$43,IF($Q137=TIME(6,0,0),コード表!$B$44,IF($Q137=TIME(6,30,0),コード表!$B$45,IF($Q137=TIME(7,0,0),コード表!$B$46,IF($Q137=TIME(7,30,0),コード表!$B$47,IF($Q137=TIME(8,0,0),コード表!$B$48,IF($Q137=TIME(8,30,0),コード表!$B$49,IF($Q137=TIME(9,0,0),コード表!$B$50,IF($Q137=TIME(9,30,0),コード表!$B$51,IF($Q137=TIME(10,0,0),コード表!$B$52,IF($Q137=TIME(10,30,0),コード表!$B$53,IF($Q137=TIME(11,0,0),コード表!$B$54,IF($Q137=TIME(11,30,0),コード表!$B$55,IF($Q137=TIME(12,0,0),コード表!$B$56,IF($Q137=TIME(12,30,0),コード表!$B$57,IF($Q137=TIME(13,0,0),コード表!$B$58,IF($Q137=TIME(13,30,0),コード表!$B$59,IF($Q137=TIME(14,0,0),コード表!$B$60,IF($Q137=TIME(14,30,0),コード表!$B$61,IF($Q137=TIME(15,0,0),コード表!$B$62,IF($Q137=TIME(15,30,0),コード表!$B$63,IF($Q137=TIME(16,0,0),コード表!$B$64,IF($Q137=TIME(16,30,0),コード表!$B$65,IF($Q137=TIME(17,0,0),コード表!$B$66,IF($Q137=TIME(17,30,0),コード表!$B$67,IF($Q137=TIME(18,0,0),コード表!$B$68))))))))))))))))))))))))))))))))))</f>
        <v/>
      </c>
      <c r="AZ137" s="546" t="str">
        <f>IF(U137="","",IF($Q137=TIME(2,0,0),コード表!$B$69,IF($Q137=TIME(2,30,0),コード表!$B$70,IF($Q137=TIME(3,0,0),コード表!$B$71,IF($Q137=TIME(3,30,0),コード表!$B$72,IF($Q137=TIME(4,0,0),コード表!$B$73,IF($Q137=TIME(4,30,0),コード表!$B$74,IF($Q137=TIME(5,0,0),コード表!$B$75,IF($Q137=TIME(5,30,0),コード表!$B$76,IF($Q137=TIME(6,0,0),コード表!$B$77,IF($Q137=TIME(6,30,0),コード表!$B$78,IF($Q137=TIME(7,0,0),コード表!$B$79,IF($Q137=TIME(7,30,0),コード表!$B$80,IF($Q137=TIME(8,0,0),コード表!$B$81,IF($Q137=TIME(8,30,0),コード表!$B$82,IF($Q137=TIME(9,0,0),コード表!$B$83,IF($Q137=TIME(9,30,0),コード表!$B$84,IF($Q137=TIME(10,0,0),コード表!$B$85,IF($Q137=TIME(10,30,0),コード表!$B$86,IF($Q137=TIME(11,0,0),コード表!$B$87,IF($Q137=TIME(11,30,0),コード表!$B$88,IF($Q137=TIME(12,0,0),コード表!$B$89,IF($Q137=TIME(12,30,0),コード表!$B$90,IF($Q137=TIME(13,0,0),コード表!$B$91,IF($Q137=TIME(13,30,0),コード表!$B$92,IF($Q137=TIME(14,0,0),コード表!$B$93,IF($Q137=TIME(14,30,0),コード表!$B$94,IF($Q137=TIME(15,0,0),コード表!$B$95,IF($Q137=TIME(15,30,0),コード表!$B$96,IF($Q137=TIME(16,0,0),コード表!$B$97,IF($Q137=TIME(16,30,0),コード表!$B$98,IF($Q137=TIME(17,0,0),コード表!$B$99,IF($Q137=TIME(17,30,0),コード表!$B$100,IF($Q137=TIME(18,0,0),コード表!$B$101))))))))))))))))))))))))))))))))))</f>
        <v/>
      </c>
      <c r="BA137" s="547" t="str">
        <f>IF(W137="","",IF($Q137=TIME(2,0,0),コード表!$B$102,IF($Q137=TIME(2,30,0),コード表!$B$103,IF($Q137=TIME(3,0,0),コード表!$B$104,IF($Q137=TIME(3,30,0),コード表!$B$105,IF($Q137=TIME(4,0,0),コード表!$B$106,IF($Q137=TIME(4,30,0),コード表!$B$107,IF($Q137=TIME(5,0,0),コード表!$B$108,IF($Q137=TIME(5,30,0),コード表!$B$109,IF($Q137=TIME(6,0,0),コード表!$B$110,IF($Q137=TIME(6,30,0),コード表!$B$111,IF($Q137=TIME(7,0,0),コード表!$B$112,IF($Q137=TIME(7,30,0),コード表!$B$113,IF($Q137=TIME(8,0,0),コード表!$B$114,IF($Q137=TIME(8,30,0),コード表!$B$115,IF($Q137=TIME(9,0,0),コード表!$B$116,IF($Q137=TIME(9,30,0),コード表!$B$117,IF($Q137=TIME(10,0,0),コード表!$B$118,IF($Q137=TIME(10,30,0),コード表!$B$119,IF($Q137=TIME(11,0,0),コード表!$B$120,IF($Q137=TIME(11,30,0),コード表!$B$121,IF($Q137=TIME(12,0,0),コード表!$B$122,IF($Q137=TIME(12,30,0),コード表!$B$123,IF($Q137=TIME(13,0,0),コード表!$B$124,IF($Q137=TIME(13,30,0),コード表!$B$125,IF($Q137=TIME(14,0,0),コード表!$B$126,IF($Q137=TIME(14,30,0),コード表!$B$127,IF($Q137=TIME(15,0,0),コード表!$B$128,IF($Q137=TIME(15,30,0),コード表!$B$129,IF($Q137=TIME(16,0,0),コード表!$B$130,IF($Q137=TIME(16,30,0),コード表!$B$131,IF($Q137=TIME(17,0,0),コード表!$B$132,IF($Q137=TIME(17,30,0),コード表!$B$133,IF($Q137=TIME(18,0,0),コード表!$B$134))))))))))))))))))))))))))))))))))</f>
        <v/>
      </c>
      <c r="BB137" s="408" t="str">
        <f>IF(Y137="","",Y137*コード表!$B$135)</f>
        <v/>
      </c>
      <c r="BC137" s="5"/>
      <c r="BD137" s="5"/>
      <c r="BE137" s="5"/>
      <c r="BF137" s="410">
        <f>DATE(請求書!$K$29,請求書!$Q$29,'実績記録 （２枚用）'!AE137)</f>
        <v>45855</v>
      </c>
      <c r="BG137" s="411">
        <f t="shared" ref="BG137" si="449">SUMIF($AT$105:$AT$166,BF137,$AW$105:$AW$166)</f>
        <v>0</v>
      </c>
      <c r="BH137" s="419" t="str">
        <f>IF($AG137=TIME(2,0,0),コード表!$B$3,IF($AG137=TIME(2,30,0),コード表!$B$4,IF($AG137=TIME(3,0,0),コード表!$B$5,IF($AG137=TIME(3,30,0),コード表!$B$6,IF($AG137=TIME(4,0,0),コード表!$B$7,IF($AG137=TIME(4,30,0),コード表!$B$8,IF($AG137=TIME(5,0,0),コード表!$B$9,IF($AG137=TIME(5,30,0),コード表!$B$10,IF($AG137=TIME(6,0,0),コード表!$B$11,IF($AG137=TIME(6,30,0),コード表!$B$12,IF($AG137=TIME(7,0,0),コード表!$B$13,IF($AG137=TIME(7,30,0),コード表!$B$14,IF($AG137=TIME(8,0,0),コード表!$B$15,IF($AG137=TIME(8,30,0),コード表!$B$16,IF($AG137=TIME(9,0,0),コード表!$B$17,IF($AG137=TIME(9,30,0),コード表!$B$18,IF($AG137=TIME(10,0,0),コード表!$B$19,IF($AG137=TIME(10,30,0),コード表!$B$20,IF($AG137=TIME(11,0,0),コード表!$B$21,IF($AG137=TIME(11,30,0),コード表!$B$22,IF($AG137=TIME(12,0,0),コード表!$B$23,IF($AG137=TIME(12,30,0),コード表!$B$24,IF($AG137=TIME(13,0,0),コード表!$B$25,IF($AG137=TIME(13,30,0),コード表!$B$26,IF($AG137=TIME(14,0,0),コード表!$B$27,IF($AG137=TIME(14,30,0),コード表!$B$28,IF($AG137=TIME(15,0,0),コード表!$B$29,IF($AG137=TIME(15,30,0),コード表!$B$30,IF($AG137=TIME(16,0,0),コード表!$B$31,IF($AG137=TIME(16,30,0),コード表!$B$32,IF($AG137=TIME(17,0,0),コード表!$B$33,IF($AG137=TIME(17,30,0),コード表!$B$34,IF($AG137=TIME(18,0,0),コード表!$B$35,"")))))))))))))))))))))))))))))))))</f>
        <v/>
      </c>
      <c r="BI137" s="420" t="str">
        <f t="shared" ref="BI137" si="450">IF(SUMIFS($AY$105:$AY$166,$AT$105:$AT$166,BF137)&gt;0,"〇","")</f>
        <v/>
      </c>
      <c r="BJ137" s="420" t="str">
        <f>IF(BI137="","",IF($AG137=TIME(2,0,0),コード表!$B$36,IF($AG137=TIME(2,30,0),コード表!$B$37,IF($AG137=TIME(3,0,0),コード表!$B$38,IF($AG137=TIME(3,30,0),コード表!$B$39,IF($AG137=TIME(4,0,0),コード表!$B$40,IF($AG137=TIME(4,30,0),コード表!$B$41,IF($AG137=TIME(5,0,0),コード表!$B$42,IF($AG137=TIME(5,30,0),コード表!$B$43,IF($AG137=TIME(6,0,0),コード表!$B$44,IF($AG137=TIME(6,30,0),コード表!$B$45,IF($AG137=TIME(7,0,0),コード表!$B$46,IF($AG137=TIME(7,30,0),コード表!$B$47,IF($AG137=TIME(8,0,0),コード表!$B$48,IF($AG137=TIME(8,30,0),コード表!$B$49,IF($AG137=TIME(9,0,0),コード表!$B$50,IF($AG137=TIME(9,30,0),コード表!$B$51,IF($AG137=TIME(10,0,0),コード表!$B$52,IF($AG137=TIME(10,30,0),コード表!$B$53,IF($AG137=TIME(11,0,0),コード表!$B$54,IF($AG137=TIME(11,30,0),コード表!$B$55,IF($AG137=TIME(12,0,0),コード表!$B$56,IF($AG137=TIME(12,30,0),コード表!$B$57,IF($AG137=TIME(13,0,0),コード表!$B$58,IF($AG137=TIME(13,30,0),コード表!$B$59,IF($AG137=TIME(14,0,0),コード表!$B$60,IF($AG137=TIME(14,30,0),コード表!$B$61,IF($AG137=TIME(15,0,0),コード表!$B$62,IF($AG137=TIME(15,30,0),コード表!$B$63,IF($AG137=TIME(16,0,0),コード表!$B$64,IF($AG137=TIME(16,30,0),コード表!$B$65,IF($AG137=TIME(17,0,0),コード表!$B$66,IF($AG137=TIME(17,30,0),コード表!$B$67,IF($AG137=TIME(18,0,0),コード表!$B$68))))))))))))))))))))))))))))))))))</f>
        <v/>
      </c>
      <c r="BK137" s="420" t="str">
        <f t="shared" ref="BK137" si="451">IF(SUMIFS($AZ$105:$AZ$166,$AT$105:$AT$166,BF137)&gt;0,"〇","")</f>
        <v/>
      </c>
      <c r="BL137" s="420" t="str">
        <f>IF(BK137="","",IF($AG137=TIME(2,0,0),コード表!$B$69,IF($AG137=TIME(2,30,0),コード表!$B$70,IF($AG137=TIME(3,0,0),コード表!$B$71,IF($AG137=TIME(3,30,0),コード表!$B$72,IF($AG137=TIME(4,0,0),コード表!$B$73,IF($AG137=TIME(4,30,0),コード表!$B$74,IF($AG137=TIME(5,0,0),コード表!$B$75,IF($AG137=TIME(5,30,0),コード表!$B$76,IF($AG137=TIME(6,0,0),コード表!$B$77,IF($AG137=TIME(6,30,0),コード表!$B$78,IF($AG137=TIME(7,0,0),コード表!$B$79,IF($AG137=TIME(7,30,0),コード表!$B$80,IF($AG137=TIME(8,0,0),コード表!$B$81,IF($AG137=TIME(8,30,0),コード表!$B$82,IF($AG137=TIME(9,0,0),コード表!$B$83,IF($AG137=TIME(9,30,0),コード表!$B$84,IF($AG137=TIME(10,0,0),コード表!$B$85,IF($AG137=TIME(10,30,0),コード表!$B$86,IF($AG137=TIME(11,0,0),コード表!$B$87,IF($AG137=TIME(11,30,0),コード表!$B$88,IF($AG137=TIME(12,0,0),コード表!$B$89,IF($AG137=TIME(12,30,0),コード表!$B$90,IF($AG137=TIME(13,0,0),コード表!$B$91,IF($AG137=TIME(13,30,0),コード表!$B$92,IF($AG137=TIME(14,0,0),コード表!$B$93,IF($AG137=TIME(14,30,0),コード表!$B$94,IF($AG137=TIME(15,0,0),コード表!$B$95,IF($AG137=TIME(15,30,0),コード表!$B$96,IF($AG137=TIME(16,0,0),コード表!$B$97,IF($AG137=TIME(16,30,0),コード表!$B$98,IF($AG137=TIME(17,0,0),コード表!$B$99,IF($AG137=TIME(17,30,0),コード表!$B$100,IF($AG137=TIME(18,0,0),コード表!$B$101))))))))))))))))))))))))))))))))))</f>
        <v/>
      </c>
      <c r="BM137" s="407" t="str">
        <f t="shared" ref="BM137" si="452">IF(SUMIFS($BA$105:$BA$166,$AT$105:$AT$166,BF137)&gt;0,"〇","")</f>
        <v/>
      </c>
      <c r="BN137" s="407" t="str">
        <f>IF(BM137="","",IF($AG137=TIME(2,0,0),コード表!$B$102,IF($AG137=TIME(2,30,0),コード表!$B$103,IF($AG137=TIME(3,0,0),コード表!$B$104,IF($AG137=TIME(3,30,0),コード表!$B$105,IF($AG137=TIME(4,0,0),コード表!$B$106,IF($AG137=TIME(4,30,0),コード表!$B$107,IF($AG137=TIME(5,0,0),コード表!$B$108,IF($AG137=TIME(5,30,0),コード表!$B$109,IF($AG137=TIME(6,0,0),コード表!$B$110,IF($AG137=TIME(6,30,0),コード表!$B$111,IF($AG137=TIME(7,0,0),コード表!$B$112,IF($AG137=TIME(7,30,0),コード表!$B$113,IF($AG137=TIME(8,0,0),コード表!$B$114,IF($AG137=TIME(8,30,0),コード表!$B$115,IF($AG137=TIME(9,0,0),コード表!$B$116,IF($AG137=TIME(9,30,0),コード表!$B$117,IF($AG137=TIME(10,0,0),コード表!$B$118,IF($AG137=TIME(10,30,0),コード表!$B$119,IF($AG137=TIME(11,0,0),コード表!$B$120,IF($AG137=TIME(11,30,0),コード表!$B$121,IF($AG137=TIME(12,0,0),コード表!$B$122,IF($AG137=TIME(12,30,0),コード表!$B$123,IF($AG137=TIME(13,0,0),コード表!$B$124,IF($AG137=TIME(13,30,0),コード表!$B$125,IF($AG137=TIME(14,0,0),コード表!$B$126,IF($AG137=TIME(14,30,0),コード表!$B$127,IF($AG137=TIME(15,0,0),コード表!$B$128,IF($AG137=TIME(15,30,0),コード表!$B$129,IF($AG137=TIME(16,0,0),コード表!$B$130,IF($AG137=TIME(16,30,0),コード表!$B$131,IF($AG137=TIME(17,0,0),コード表!$B$132,IF($AG137=TIME(17,30,0),コード表!$B$133,IF($AG137=TIME(18,0,0),コード表!$B$134))))))))))))))))))))))))))))))))))</f>
        <v/>
      </c>
      <c r="BO137" s="408" t="str">
        <f t="shared" ref="BO137" si="453">IF(SUMIF($AT$105:$AT$166,BF137,$BB$105:$BB$166)=0,"",SUMIF($AT$105:$AT$166,BF137,$BB$105:$BB$166))</f>
        <v/>
      </c>
      <c r="BP137" s="409" t="str">
        <f t="shared" ref="BP137" si="454">IF(AND(BH137="",BJ137="",BL137="",BN137="",BO137=""),"",MAX(BH137+BJ137,BH137+BL137,BH137+BN137))</f>
        <v/>
      </c>
      <c r="BQ137" s="406" t="str">
        <f t="shared" ref="BQ137" si="455">IF(AND(BH137="",BJ137="",BL137="",BN137=""),"",IF(AND(BJ137="",BL137="",BN137=""),"加算無",IF(MAX(BH137+BJ137+BO137,BH137+BL137+BO137,BH137+BN137+BO137)=BH137+BJ137+BO137,"重度",IF(MAX(BH137+BJ137+BO137,BH137+BL137+BO137,BH137+BN137+BO137)=BH137+BL137+BO137,"外",IF(MAX(BH137+BJ137+BO137,BH137+BL137+BO137,BH137+BN137+BO137)=BH137+BN137+BO137,"内")))))</f>
        <v/>
      </c>
    </row>
    <row r="138" spans="1:69" ht="17.850000000000001" customHeight="1" thickTop="1" thickBot="1">
      <c r="A138" s="12"/>
      <c r="B138" s="23"/>
      <c r="C138" s="288"/>
      <c r="D138" s="289"/>
      <c r="E138" s="292"/>
      <c r="F138" s="293"/>
      <c r="G138" s="296"/>
      <c r="H138" s="297"/>
      <c r="I138" s="299"/>
      <c r="J138" s="301"/>
      <c r="K138" s="297"/>
      <c r="L138" s="301"/>
      <c r="M138" s="297"/>
      <c r="N138" s="299"/>
      <c r="O138" s="417"/>
      <c r="P138" s="418"/>
      <c r="Q138" s="394"/>
      <c r="R138" s="395"/>
      <c r="S138" s="378"/>
      <c r="T138" s="379"/>
      <c r="U138" s="382"/>
      <c r="V138" s="383"/>
      <c r="W138" s="382"/>
      <c r="X138" s="383"/>
      <c r="Y138" s="382"/>
      <c r="Z138" s="398"/>
      <c r="AA138" s="402"/>
      <c r="AB138" s="403"/>
      <c r="AC138" s="404"/>
      <c r="AD138" s="127"/>
      <c r="AE138" s="430"/>
      <c r="AF138" s="432"/>
      <c r="AG138" s="387"/>
      <c r="AH138" s="388"/>
      <c r="AI138" s="388"/>
      <c r="AJ138" s="389"/>
      <c r="AK138" s="374"/>
      <c r="AL138" s="374"/>
      <c r="AM138" s="374"/>
      <c r="AN138" s="374"/>
      <c r="AO138" s="375"/>
      <c r="AP138" s="128"/>
      <c r="AQ138" s="129"/>
      <c r="AR138" s="128"/>
      <c r="AS138" s="5"/>
      <c r="AT138" s="390"/>
      <c r="AU138" s="391"/>
      <c r="AV138" s="391"/>
      <c r="AW138" s="421"/>
      <c r="AX138" s="546"/>
      <c r="AY138" s="546"/>
      <c r="AZ138" s="546"/>
      <c r="BA138" s="547"/>
      <c r="BB138" s="408"/>
      <c r="BC138" s="5"/>
      <c r="BD138" s="5"/>
      <c r="BE138" s="5"/>
      <c r="BF138" s="410"/>
      <c r="BG138" s="411"/>
      <c r="BH138" s="419"/>
      <c r="BI138" s="420"/>
      <c r="BJ138" s="420"/>
      <c r="BK138" s="420"/>
      <c r="BL138" s="420"/>
      <c r="BM138" s="407"/>
      <c r="BN138" s="407"/>
      <c r="BO138" s="408"/>
      <c r="BP138" s="409"/>
      <c r="BQ138" s="406"/>
    </row>
    <row r="139" spans="1:69" ht="17.850000000000001" customHeight="1" thickTop="1" thickBot="1">
      <c r="A139" s="12"/>
      <c r="B139" s="23"/>
      <c r="C139" s="288"/>
      <c r="D139" s="289"/>
      <c r="E139" s="290" t="str">
        <f>IF(C139="","",TEXT(AT139,"aaa"))</f>
        <v/>
      </c>
      <c r="F139" s="291"/>
      <c r="G139" s="294"/>
      <c r="H139" s="295"/>
      <c r="I139" s="412" t="s">
        <v>122</v>
      </c>
      <c r="J139" s="413"/>
      <c r="K139" s="414"/>
      <c r="L139" s="413"/>
      <c r="M139" s="414"/>
      <c r="N139" s="412" t="s">
        <v>122</v>
      </c>
      <c r="O139" s="415"/>
      <c r="P139" s="416"/>
      <c r="Q139" s="438" t="str">
        <f t="shared" ref="Q139" si="456">IF(G139="","",IF(AW139&lt;TIME(2,0,0),TIME(2,0,0),IF(MINUTE(AW139)&lt;30,TIME(HOUR(AW139),30,0),TIME(HOUR(AW139)+1,0,0))))</f>
        <v/>
      </c>
      <c r="R139" s="439"/>
      <c r="S139" s="442"/>
      <c r="T139" s="443"/>
      <c r="U139" s="396"/>
      <c r="V139" s="444"/>
      <c r="W139" s="396"/>
      <c r="X139" s="444"/>
      <c r="Y139" s="396"/>
      <c r="Z139" s="397"/>
      <c r="AA139" s="399"/>
      <c r="AB139" s="400"/>
      <c r="AC139" s="401"/>
      <c r="AD139" s="127"/>
      <c r="AE139" s="429">
        <v>18</v>
      </c>
      <c r="AF139" s="431" t="str">
        <f t="shared" ref="AF139" ca="1" si="457">IF(OR($AE$10="",AE139=""),"",TEXT(DATE(YEAR(TODAY()),$AE$10,AE139),"aaa"))</f>
        <v>金</v>
      </c>
      <c r="AG139" s="384" t="str">
        <f t="shared" ref="AG139" si="458">IF(BG139=0,"",IF(BG139&lt;TIME(2,0,0),TIME(2,0,0),IF(MINUTE(BG139)&lt;30,TIME(HOUR(BG139),30,0),TIME(HOUR(BG139)+1,0,0))))</f>
        <v/>
      </c>
      <c r="AH139" s="385"/>
      <c r="AI139" s="385"/>
      <c r="AJ139" s="386"/>
      <c r="AK139" s="372" t="str">
        <f t="shared" ref="AK139" si="459">IF(AND(BH139="",BJ139="",BL139="",BN139="",BO139=""),"",MAX(BH139+BJ139+BO139,BH139+BL139+BO139,BH139+BN139+BO139))</f>
        <v/>
      </c>
      <c r="AL139" s="372"/>
      <c r="AM139" s="372"/>
      <c r="AN139" s="372"/>
      <c r="AO139" s="373"/>
      <c r="AP139" s="128"/>
      <c r="AQ139" s="129"/>
      <c r="AR139" s="128"/>
      <c r="AS139" s="5"/>
      <c r="AT139" s="390" t="e">
        <f>DATE(請求書!$K$29,請求書!$Q$29,'実績記録 （２枚用）'!C139)</f>
        <v>#NUM!</v>
      </c>
      <c r="AU139" s="391">
        <f>TIME(G139,J139,0)</f>
        <v>0</v>
      </c>
      <c r="AV139" s="391">
        <f>TIME(L139,O139,0)</f>
        <v>0</v>
      </c>
      <c r="AW139" s="421">
        <f t="shared" ref="AW139" si="460">AV139-AU139</f>
        <v>0</v>
      </c>
      <c r="AX139" s="546" t="str">
        <f>IF($Q139=TIME(2,0,0),コード表!$B$3,IF($Q139=TIME(2,30,0),コード表!$B$4,IF($Q139=TIME(3,0,0),コード表!$B$5,IF($Q139=TIME(3,30,0),コード表!$B$6,IF($Q139=TIME(4,0,0),コード表!$B$7,IF($Q139=TIME(4,30,0),コード表!$B$8,IF($Q139=TIME(5,0,0),コード表!$B$9,IF($Q139=TIME(5,30,0),コード表!$B$10,IF($Q139=TIME(6,0,0),コード表!$B$11,IF($Q139=TIME(6,30,0),コード表!$B$12,IF($Q139=TIME(7,0,0),コード表!$B$13,IF($Q139=TIME(7,30,0),コード表!$B$14,IF($Q139=TIME(8,0,0),コード表!$B$15,IF($Q139=TIME(8,30,0),コード表!$B$16,IF($Q139=TIME(9,0,0),コード表!$B$17,IF($Q139=TIME(9,30,0),コード表!$B$18,IF($Q139=TIME(10,0,0),コード表!$B$19,IF($Q139=TIME(10,30,0),コード表!$B$20,IF($Q139=TIME(11,0,0),コード表!$B$21,IF($Q139=TIME(11,30,0),コード表!$B$22,IF($Q139=TIME(12,0,0),コード表!$B$23,IF($Q139=TIME(12,30,0),コード表!$B$24,IF($Q139=TIME(13,0,0),コード表!$B$25,IF($Q139=TIME(13,30,0),コード表!$B$26,IF($Q139=TIME(14,0,0),コード表!$B$27,IF($Q139=TIME(14,30,0),コード表!$B$28,IF($Q139=TIME(15,0,0),コード表!$B$29,IF($Q139=TIME(15,30,0),コード表!$B$30,IF($Q139=TIME(16,0,0),コード表!$B$31,IF($Q139=TIME(16,30,0),コード表!$B$32,IF($Q139=TIME(17,0,0),コード表!$B$33,IF($Q139=TIME(17,30,0),コード表!$B$34,IF($Q139=TIME(18,0,0),コード表!$B$35,"")))))))))))))))))))))))))))))))))</f>
        <v/>
      </c>
      <c r="AY139" s="546" t="str">
        <f>IF(S139="","",IF($Q139=TIME(2,0,0),コード表!$B$36,IF($Q139=TIME(2,30,0),コード表!$B$37,IF($Q139=TIME(3,0,0),コード表!$B$38,IF($Q139=TIME(3,30,0),コード表!$B$39,IF($Q139=TIME(4,0,0),コード表!$B$40,IF($Q139=TIME(4,30,0),コード表!$B$41,IF($Q139=TIME(5,0,0),コード表!$B$42,IF($Q139=TIME(5,30,0),コード表!$B$43,IF($Q139=TIME(6,0,0),コード表!$B$44,IF($Q139=TIME(6,30,0),コード表!$B$45,IF($Q139=TIME(7,0,0),コード表!$B$46,IF($Q139=TIME(7,30,0),コード表!$B$47,IF($Q139=TIME(8,0,0),コード表!$B$48,IF($Q139=TIME(8,30,0),コード表!$B$49,IF($Q139=TIME(9,0,0),コード表!$B$50,IF($Q139=TIME(9,30,0),コード表!$B$51,IF($Q139=TIME(10,0,0),コード表!$B$52,IF($Q139=TIME(10,30,0),コード表!$B$53,IF($Q139=TIME(11,0,0),コード表!$B$54,IF($Q139=TIME(11,30,0),コード表!$B$55,IF($Q139=TIME(12,0,0),コード表!$B$56,IF($Q139=TIME(12,30,0),コード表!$B$57,IF($Q139=TIME(13,0,0),コード表!$B$58,IF($Q139=TIME(13,30,0),コード表!$B$59,IF($Q139=TIME(14,0,0),コード表!$B$60,IF($Q139=TIME(14,30,0),コード表!$B$61,IF($Q139=TIME(15,0,0),コード表!$B$62,IF($Q139=TIME(15,30,0),コード表!$B$63,IF($Q139=TIME(16,0,0),コード表!$B$64,IF($Q139=TIME(16,30,0),コード表!$B$65,IF($Q139=TIME(17,0,0),コード表!$B$66,IF($Q139=TIME(17,30,0),コード表!$B$67,IF($Q139=TIME(18,0,0),コード表!$B$68))))))))))))))))))))))))))))))))))</f>
        <v/>
      </c>
      <c r="AZ139" s="546" t="str">
        <f>IF(U139="","",IF($Q139=TIME(2,0,0),コード表!$B$69,IF($Q139=TIME(2,30,0),コード表!$B$70,IF($Q139=TIME(3,0,0),コード表!$B$71,IF($Q139=TIME(3,30,0),コード表!$B$72,IF($Q139=TIME(4,0,0),コード表!$B$73,IF($Q139=TIME(4,30,0),コード表!$B$74,IF($Q139=TIME(5,0,0),コード表!$B$75,IF($Q139=TIME(5,30,0),コード表!$B$76,IF($Q139=TIME(6,0,0),コード表!$B$77,IF($Q139=TIME(6,30,0),コード表!$B$78,IF($Q139=TIME(7,0,0),コード表!$B$79,IF($Q139=TIME(7,30,0),コード表!$B$80,IF($Q139=TIME(8,0,0),コード表!$B$81,IF($Q139=TIME(8,30,0),コード表!$B$82,IF($Q139=TIME(9,0,0),コード表!$B$83,IF($Q139=TIME(9,30,0),コード表!$B$84,IF($Q139=TIME(10,0,0),コード表!$B$85,IF($Q139=TIME(10,30,0),コード表!$B$86,IF($Q139=TIME(11,0,0),コード表!$B$87,IF($Q139=TIME(11,30,0),コード表!$B$88,IF($Q139=TIME(12,0,0),コード表!$B$89,IF($Q139=TIME(12,30,0),コード表!$B$90,IF($Q139=TIME(13,0,0),コード表!$B$91,IF($Q139=TIME(13,30,0),コード表!$B$92,IF($Q139=TIME(14,0,0),コード表!$B$93,IF($Q139=TIME(14,30,0),コード表!$B$94,IF($Q139=TIME(15,0,0),コード表!$B$95,IF($Q139=TIME(15,30,0),コード表!$B$96,IF($Q139=TIME(16,0,0),コード表!$B$97,IF($Q139=TIME(16,30,0),コード表!$B$98,IF($Q139=TIME(17,0,0),コード表!$B$99,IF($Q139=TIME(17,30,0),コード表!$B$100,IF($Q139=TIME(18,0,0),コード表!$B$101))))))))))))))))))))))))))))))))))</f>
        <v/>
      </c>
      <c r="BA139" s="547" t="str">
        <f>IF(W139="","",IF($Q139=TIME(2,0,0),コード表!$B$102,IF($Q139=TIME(2,30,0),コード表!$B$103,IF($Q139=TIME(3,0,0),コード表!$B$104,IF($Q139=TIME(3,30,0),コード表!$B$105,IF($Q139=TIME(4,0,0),コード表!$B$106,IF($Q139=TIME(4,30,0),コード表!$B$107,IF($Q139=TIME(5,0,0),コード表!$B$108,IF($Q139=TIME(5,30,0),コード表!$B$109,IF($Q139=TIME(6,0,0),コード表!$B$110,IF($Q139=TIME(6,30,0),コード表!$B$111,IF($Q139=TIME(7,0,0),コード表!$B$112,IF($Q139=TIME(7,30,0),コード表!$B$113,IF($Q139=TIME(8,0,0),コード表!$B$114,IF($Q139=TIME(8,30,0),コード表!$B$115,IF($Q139=TIME(9,0,0),コード表!$B$116,IF($Q139=TIME(9,30,0),コード表!$B$117,IF($Q139=TIME(10,0,0),コード表!$B$118,IF($Q139=TIME(10,30,0),コード表!$B$119,IF($Q139=TIME(11,0,0),コード表!$B$120,IF($Q139=TIME(11,30,0),コード表!$B$121,IF($Q139=TIME(12,0,0),コード表!$B$122,IF($Q139=TIME(12,30,0),コード表!$B$123,IF($Q139=TIME(13,0,0),コード表!$B$124,IF($Q139=TIME(13,30,0),コード表!$B$125,IF($Q139=TIME(14,0,0),コード表!$B$126,IF($Q139=TIME(14,30,0),コード表!$B$127,IF($Q139=TIME(15,0,0),コード表!$B$128,IF($Q139=TIME(15,30,0),コード表!$B$129,IF($Q139=TIME(16,0,0),コード表!$B$130,IF($Q139=TIME(16,30,0),コード表!$B$131,IF($Q139=TIME(17,0,0),コード表!$B$132,IF($Q139=TIME(17,30,0),コード表!$B$133,IF($Q139=TIME(18,0,0),コード表!$B$134))))))))))))))))))))))))))))))))))</f>
        <v/>
      </c>
      <c r="BB139" s="408" t="str">
        <f>IF(Y139="","",Y139*コード表!$B$135)</f>
        <v/>
      </c>
      <c r="BC139" s="5"/>
      <c r="BD139" s="5"/>
      <c r="BE139" s="5"/>
      <c r="BF139" s="410">
        <f>DATE(請求書!$K$29,請求書!$Q$29,'実績記録 （２枚用）'!AE139)</f>
        <v>45856</v>
      </c>
      <c r="BG139" s="411">
        <f t="shared" ref="BG139" si="461">SUMIF($AT$105:$AT$166,BF139,$AW$105:$AW$166)</f>
        <v>0</v>
      </c>
      <c r="BH139" s="419" t="str">
        <f>IF($AG139=TIME(2,0,0),コード表!$B$3,IF($AG139=TIME(2,30,0),コード表!$B$4,IF($AG139=TIME(3,0,0),コード表!$B$5,IF($AG139=TIME(3,30,0),コード表!$B$6,IF($AG139=TIME(4,0,0),コード表!$B$7,IF($AG139=TIME(4,30,0),コード表!$B$8,IF($AG139=TIME(5,0,0),コード表!$B$9,IF($AG139=TIME(5,30,0),コード表!$B$10,IF($AG139=TIME(6,0,0),コード表!$B$11,IF($AG139=TIME(6,30,0),コード表!$B$12,IF($AG139=TIME(7,0,0),コード表!$B$13,IF($AG139=TIME(7,30,0),コード表!$B$14,IF($AG139=TIME(8,0,0),コード表!$B$15,IF($AG139=TIME(8,30,0),コード表!$B$16,IF($AG139=TIME(9,0,0),コード表!$B$17,IF($AG139=TIME(9,30,0),コード表!$B$18,IF($AG139=TIME(10,0,0),コード表!$B$19,IF($AG139=TIME(10,30,0),コード表!$B$20,IF($AG139=TIME(11,0,0),コード表!$B$21,IF($AG139=TIME(11,30,0),コード表!$B$22,IF($AG139=TIME(12,0,0),コード表!$B$23,IF($AG139=TIME(12,30,0),コード表!$B$24,IF($AG139=TIME(13,0,0),コード表!$B$25,IF($AG139=TIME(13,30,0),コード表!$B$26,IF($AG139=TIME(14,0,0),コード表!$B$27,IF($AG139=TIME(14,30,0),コード表!$B$28,IF($AG139=TIME(15,0,0),コード表!$B$29,IF($AG139=TIME(15,30,0),コード表!$B$30,IF($AG139=TIME(16,0,0),コード表!$B$31,IF($AG139=TIME(16,30,0),コード表!$B$32,IF($AG139=TIME(17,0,0),コード表!$B$33,IF($AG139=TIME(17,30,0),コード表!$B$34,IF($AG139=TIME(18,0,0),コード表!$B$35,"")))))))))))))))))))))))))))))))))</f>
        <v/>
      </c>
      <c r="BI139" s="420" t="str">
        <f t="shared" ref="BI139" si="462">IF(SUMIFS($AY$105:$AY$166,$AT$105:$AT$166,BF139)&gt;0,"〇","")</f>
        <v/>
      </c>
      <c r="BJ139" s="420" t="str">
        <f>IF(BI139="","",IF($AG139=TIME(2,0,0),コード表!$B$36,IF($AG139=TIME(2,30,0),コード表!$B$37,IF($AG139=TIME(3,0,0),コード表!$B$38,IF($AG139=TIME(3,30,0),コード表!$B$39,IF($AG139=TIME(4,0,0),コード表!$B$40,IF($AG139=TIME(4,30,0),コード表!$B$41,IF($AG139=TIME(5,0,0),コード表!$B$42,IF($AG139=TIME(5,30,0),コード表!$B$43,IF($AG139=TIME(6,0,0),コード表!$B$44,IF($AG139=TIME(6,30,0),コード表!$B$45,IF($AG139=TIME(7,0,0),コード表!$B$46,IF($AG139=TIME(7,30,0),コード表!$B$47,IF($AG139=TIME(8,0,0),コード表!$B$48,IF($AG139=TIME(8,30,0),コード表!$B$49,IF($AG139=TIME(9,0,0),コード表!$B$50,IF($AG139=TIME(9,30,0),コード表!$B$51,IF($AG139=TIME(10,0,0),コード表!$B$52,IF($AG139=TIME(10,30,0),コード表!$B$53,IF($AG139=TIME(11,0,0),コード表!$B$54,IF($AG139=TIME(11,30,0),コード表!$B$55,IF($AG139=TIME(12,0,0),コード表!$B$56,IF($AG139=TIME(12,30,0),コード表!$B$57,IF($AG139=TIME(13,0,0),コード表!$B$58,IF($AG139=TIME(13,30,0),コード表!$B$59,IF($AG139=TIME(14,0,0),コード表!$B$60,IF($AG139=TIME(14,30,0),コード表!$B$61,IF($AG139=TIME(15,0,0),コード表!$B$62,IF($AG139=TIME(15,30,0),コード表!$B$63,IF($AG139=TIME(16,0,0),コード表!$B$64,IF($AG139=TIME(16,30,0),コード表!$B$65,IF($AG139=TIME(17,0,0),コード表!$B$66,IF($AG139=TIME(17,30,0),コード表!$B$67,IF($AG139=TIME(18,0,0),コード表!$B$68))))))))))))))))))))))))))))))))))</f>
        <v/>
      </c>
      <c r="BK139" s="420" t="str">
        <f t="shared" ref="BK139" si="463">IF(SUMIFS($AZ$105:$AZ$166,$AT$105:$AT$166,BF139)&gt;0,"〇","")</f>
        <v/>
      </c>
      <c r="BL139" s="420" t="str">
        <f>IF(BK139="","",IF($AG139=TIME(2,0,0),コード表!$B$69,IF($AG139=TIME(2,30,0),コード表!$B$70,IF($AG139=TIME(3,0,0),コード表!$B$71,IF($AG139=TIME(3,30,0),コード表!$B$72,IF($AG139=TIME(4,0,0),コード表!$B$73,IF($AG139=TIME(4,30,0),コード表!$B$74,IF($AG139=TIME(5,0,0),コード表!$B$75,IF($AG139=TIME(5,30,0),コード表!$B$76,IF($AG139=TIME(6,0,0),コード表!$B$77,IF($AG139=TIME(6,30,0),コード表!$B$78,IF($AG139=TIME(7,0,0),コード表!$B$79,IF($AG139=TIME(7,30,0),コード表!$B$80,IF($AG139=TIME(8,0,0),コード表!$B$81,IF($AG139=TIME(8,30,0),コード表!$B$82,IF($AG139=TIME(9,0,0),コード表!$B$83,IF($AG139=TIME(9,30,0),コード表!$B$84,IF($AG139=TIME(10,0,0),コード表!$B$85,IF($AG139=TIME(10,30,0),コード表!$B$86,IF($AG139=TIME(11,0,0),コード表!$B$87,IF($AG139=TIME(11,30,0),コード表!$B$88,IF($AG139=TIME(12,0,0),コード表!$B$89,IF($AG139=TIME(12,30,0),コード表!$B$90,IF($AG139=TIME(13,0,0),コード表!$B$91,IF($AG139=TIME(13,30,0),コード表!$B$92,IF($AG139=TIME(14,0,0),コード表!$B$93,IF($AG139=TIME(14,30,0),コード表!$B$94,IF($AG139=TIME(15,0,0),コード表!$B$95,IF($AG139=TIME(15,30,0),コード表!$B$96,IF($AG139=TIME(16,0,0),コード表!$B$97,IF($AG139=TIME(16,30,0),コード表!$B$98,IF($AG139=TIME(17,0,0),コード表!$B$99,IF($AG139=TIME(17,30,0),コード表!$B$100,IF($AG139=TIME(18,0,0),コード表!$B$101))))))))))))))))))))))))))))))))))</f>
        <v/>
      </c>
      <c r="BM139" s="407" t="str">
        <f t="shared" ref="BM139" si="464">IF(SUMIFS($BA$105:$BA$166,$AT$105:$AT$166,BF139)&gt;0,"〇","")</f>
        <v/>
      </c>
      <c r="BN139" s="407" t="str">
        <f>IF(BM139="","",IF($AG139=TIME(2,0,0),コード表!$B$102,IF($AG139=TIME(2,30,0),コード表!$B$103,IF($AG139=TIME(3,0,0),コード表!$B$104,IF($AG139=TIME(3,30,0),コード表!$B$105,IF($AG139=TIME(4,0,0),コード表!$B$106,IF($AG139=TIME(4,30,0),コード表!$B$107,IF($AG139=TIME(5,0,0),コード表!$B$108,IF($AG139=TIME(5,30,0),コード表!$B$109,IF($AG139=TIME(6,0,0),コード表!$B$110,IF($AG139=TIME(6,30,0),コード表!$B$111,IF($AG139=TIME(7,0,0),コード表!$B$112,IF($AG139=TIME(7,30,0),コード表!$B$113,IF($AG139=TIME(8,0,0),コード表!$B$114,IF($AG139=TIME(8,30,0),コード表!$B$115,IF($AG139=TIME(9,0,0),コード表!$B$116,IF($AG139=TIME(9,30,0),コード表!$B$117,IF($AG139=TIME(10,0,0),コード表!$B$118,IF($AG139=TIME(10,30,0),コード表!$B$119,IF($AG139=TIME(11,0,0),コード表!$B$120,IF($AG139=TIME(11,30,0),コード表!$B$121,IF($AG139=TIME(12,0,0),コード表!$B$122,IF($AG139=TIME(12,30,0),コード表!$B$123,IF($AG139=TIME(13,0,0),コード表!$B$124,IF($AG139=TIME(13,30,0),コード表!$B$125,IF($AG139=TIME(14,0,0),コード表!$B$126,IF($AG139=TIME(14,30,0),コード表!$B$127,IF($AG139=TIME(15,0,0),コード表!$B$128,IF($AG139=TIME(15,30,0),コード表!$B$129,IF($AG139=TIME(16,0,0),コード表!$B$130,IF($AG139=TIME(16,30,0),コード表!$B$131,IF($AG139=TIME(17,0,0),コード表!$B$132,IF($AG139=TIME(17,30,0),コード表!$B$133,IF($AG139=TIME(18,0,0),コード表!$B$134))))))))))))))))))))))))))))))))))</f>
        <v/>
      </c>
      <c r="BO139" s="408" t="str">
        <f t="shared" ref="BO139" si="465">IF(SUMIF($AT$105:$AT$166,BF139,$BB$105:$BB$166)=0,"",SUMIF($AT$105:$AT$166,BF139,$BB$105:$BB$166))</f>
        <v/>
      </c>
      <c r="BP139" s="409" t="str">
        <f t="shared" ref="BP139" si="466">IF(AND(BH139="",BJ139="",BL139="",BN139="",BO139=""),"",MAX(BH139+BJ139,BH139+BL139,BH139+BN139))</f>
        <v/>
      </c>
      <c r="BQ139" s="406" t="str">
        <f t="shared" ref="BQ139" si="467">IF(AND(BH139="",BJ139="",BL139="",BN139=""),"",IF(AND(BJ139="",BL139="",BN139=""),"加算無",IF(MAX(BH139+BJ139+BO139,BH139+BL139+BO139,BH139+BN139+BO139)=BH139+BJ139+BO139,"重度",IF(MAX(BH139+BJ139+BO139,BH139+BL139+BO139,BH139+BN139+BO139)=BH139+BL139+BO139,"外",IF(MAX(BH139+BJ139+BO139,BH139+BL139+BO139,BH139+BN139+BO139)=BH139+BN139+BO139,"内")))))</f>
        <v/>
      </c>
    </row>
    <row r="140" spans="1:69" ht="17.850000000000001" customHeight="1" thickTop="1" thickBot="1">
      <c r="A140" s="12"/>
      <c r="B140" s="23"/>
      <c r="C140" s="288"/>
      <c r="D140" s="289"/>
      <c r="E140" s="292"/>
      <c r="F140" s="293"/>
      <c r="G140" s="296"/>
      <c r="H140" s="297"/>
      <c r="I140" s="299"/>
      <c r="J140" s="301"/>
      <c r="K140" s="297"/>
      <c r="L140" s="301"/>
      <c r="M140" s="297"/>
      <c r="N140" s="299"/>
      <c r="O140" s="417"/>
      <c r="P140" s="418"/>
      <c r="Q140" s="394"/>
      <c r="R140" s="395"/>
      <c r="S140" s="378"/>
      <c r="T140" s="379"/>
      <c r="U140" s="382"/>
      <c r="V140" s="383"/>
      <c r="W140" s="382"/>
      <c r="X140" s="383"/>
      <c r="Y140" s="382"/>
      <c r="Z140" s="398"/>
      <c r="AA140" s="402"/>
      <c r="AB140" s="403"/>
      <c r="AC140" s="404"/>
      <c r="AD140" s="127"/>
      <c r="AE140" s="430"/>
      <c r="AF140" s="432"/>
      <c r="AG140" s="387"/>
      <c r="AH140" s="388"/>
      <c r="AI140" s="388"/>
      <c r="AJ140" s="389"/>
      <c r="AK140" s="374"/>
      <c r="AL140" s="374"/>
      <c r="AM140" s="374"/>
      <c r="AN140" s="374"/>
      <c r="AO140" s="375"/>
      <c r="AP140" s="128"/>
      <c r="AQ140" s="129"/>
      <c r="AR140" s="128"/>
      <c r="AS140" s="5"/>
      <c r="AT140" s="390"/>
      <c r="AU140" s="391"/>
      <c r="AV140" s="391"/>
      <c r="AW140" s="421"/>
      <c r="AX140" s="546"/>
      <c r="AY140" s="546"/>
      <c r="AZ140" s="546"/>
      <c r="BA140" s="547"/>
      <c r="BB140" s="408"/>
      <c r="BC140" s="5"/>
      <c r="BD140" s="5"/>
      <c r="BE140" s="5"/>
      <c r="BF140" s="410"/>
      <c r="BG140" s="411"/>
      <c r="BH140" s="419"/>
      <c r="BI140" s="420"/>
      <c r="BJ140" s="420"/>
      <c r="BK140" s="420"/>
      <c r="BL140" s="420"/>
      <c r="BM140" s="407"/>
      <c r="BN140" s="407"/>
      <c r="BO140" s="408"/>
      <c r="BP140" s="409"/>
      <c r="BQ140" s="406"/>
    </row>
    <row r="141" spans="1:69" ht="17.850000000000001" customHeight="1" thickTop="1" thickBot="1">
      <c r="A141" s="12"/>
      <c r="B141" s="23"/>
      <c r="C141" s="288"/>
      <c r="D141" s="289"/>
      <c r="E141" s="290" t="str">
        <f>IF(C141="","",TEXT(AT141,"aaa"))</f>
        <v/>
      </c>
      <c r="F141" s="291"/>
      <c r="G141" s="294"/>
      <c r="H141" s="295"/>
      <c r="I141" s="412" t="s">
        <v>122</v>
      </c>
      <c r="J141" s="413"/>
      <c r="K141" s="414"/>
      <c r="L141" s="413"/>
      <c r="M141" s="414"/>
      <c r="N141" s="412" t="s">
        <v>122</v>
      </c>
      <c r="O141" s="415"/>
      <c r="P141" s="416"/>
      <c r="Q141" s="438" t="str">
        <f t="shared" ref="Q141" si="468">IF(G141="","",IF(AW141&lt;TIME(2,0,0),TIME(2,0,0),IF(MINUTE(AW141)&lt;30,TIME(HOUR(AW141),30,0),TIME(HOUR(AW141)+1,0,0))))</f>
        <v/>
      </c>
      <c r="R141" s="439"/>
      <c r="S141" s="442"/>
      <c r="T141" s="443"/>
      <c r="U141" s="396"/>
      <c r="V141" s="444"/>
      <c r="W141" s="396"/>
      <c r="X141" s="444"/>
      <c r="Y141" s="396"/>
      <c r="Z141" s="397"/>
      <c r="AA141" s="399"/>
      <c r="AB141" s="400"/>
      <c r="AC141" s="401"/>
      <c r="AD141" s="127"/>
      <c r="AE141" s="429">
        <v>19</v>
      </c>
      <c r="AF141" s="431" t="str">
        <f t="shared" ref="AF141" ca="1" si="469">IF(OR($AE$10="",AE141=""),"",TEXT(DATE(YEAR(TODAY()),$AE$10,AE141),"aaa"))</f>
        <v>土</v>
      </c>
      <c r="AG141" s="384" t="str">
        <f t="shared" ref="AG141" si="470">IF(BG141=0,"",IF(BG141&lt;TIME(2,0,0),TIME(2,0,0),IF(MINUTE(BG141)&lt;30,TIME(HOUR(BG141),30,0),TIME(HOUR(BG141)+1,0,0))))</f>
        <v/>
      </c>
      <c r="AH141" s="385"/>
      <c r="AI141" s="385"/>
      <c r="AJ141" s="386"/>
      <c r="AK141" s="372" t="str">
        <f t="shared" ref="AK141" si="471">IF(AND(BH141="",BJ141="",BL141="",BN141="",BO141=""),"",MAX(BH141+BJ141+BO141,BH141+BL141+BO141,BH141+BN141+BO141))</f>
        <v/>
      </c>
      <c r="AL141" s="372"/>
      <c r="AM141" s="372"/>
      <c r="AN141" s="372"/>
      <c r="AO141" s="373"/>
      <c r="AP141" s="128"/>
      <c r="AQ141" s="129"/>
      <c r="AR141" s="128"/>
      <c r="AS141" s="5"/>
      <c r="AT141" s="390" t="e">
        <f>DATE(請求書!$K$29,請求書!$Q$29,'実績記録 （２枚用）'!C141)</f>
        <v>#NUM!</v>
      </c>
      <c r="AU141" s="391">
        <f>TIME(G141,J141,0)</f>
        <v>0</v>
      </c>
      <c r="AV141" s="391">
        <f>TIME(L141,O141,0)</f>
        <v>0</v>
      </c>
      <c r="AW141" s="421">
        <f t="shared" ref="AW141" si="472">AV141-AU141</f>
        <v>0</v>
      </c>
      <c r="AX141" s="546" t="str">
        <f>IF($Q141=TIME(2,0,0),コード表!$B$3,IF($Q141=TIME(2,30,0),コード表!$B$4,IF($Q141=TIME(3,0,0),コード表!$B$5,IF($Q141=TIME(3,30,0),コード表!$B$6,IF($Q141=TIME(4,0,0),コード表!$B$7,IF($Q141=TIME(4,30,0),コード表!$B$8,IF($Q141=TIME(5,0,0),コード表!$B$9,IF($Q141=TIME(5,30,0),コード表!$B$10,IF($Q141=TIME(6,0,0),コード表!$B$11,IF($Q141=TIME(6,30,0),コード表!$B$12,IF($Q141=TIME(7,0,0),コード表!$B$13,IF($Q141=TIME(7,30,0),コード表!$B$14,IF($Q141=TIME(8,0,0),コード表!$B$15,IF($Q141=TIME(8,30,0),コード表!$B$16,IF($Q141=TIME(9,0,0),コード表!$B$17,IF($Q141=TIME(9,30,0),コード表!$B$18,IF($Q141=TIME(10,0,0),コード表!$B$19,IF($Q141=TIME(10,30,0),コード表!$B$20,IF($Q141=TIME(11,0,0),コード表!$B$21,IF($Q141=TIME(11,30,0),コード表!$B$22,IF($Q141=TIME(12,0,0),コード表!$B$23,IF($Q141=TIME(12,30,0),コード表!$B$24,IF($Q141=TIME(13,0,0),コード表!$B$25,IF($Q141=TIME(13,30,0),コード表!$B$26,IF($Q141=TIME(14,0,0),コード表!$B$27,IF($Q141=TIME(14,30,0),コード表!$B$28,IF($Q141=TIME(15,0,0),コード表!$B$29,IF($Q141=TIME(15,30,0),コード表!$B$30,IF($Q141=TIME(16,0,0),コード表!$B$31,IF($Q141=TIME(16,30,0),コード表!$B$32,IF($Q141=TIME(17,0,0),コード表!$B$33,IF($Q141=TIME(17,30,0),コード表!$B$34,IF($Q141=TIME(18,0,0),コード表!$B$35,"")))))))))))))))))))))))))))))))))</f>
        <v/>
      </c>
      <c r="AY141" s="546" t="str">
        <f>IF(S141="","",IF($Q141=TIME(2,0,0),コード表!$B$36,IF($Q141=TIME(2,30,0),コード表!$B$37,IF($Q141=TIME(3,0,0),コード表!$B$38,IF($Q141=TIME(3,30,0),コード表!$B$39,IF($Q141=TIME(4,0,0),コード表!$B$40,IF($Q141=TIME(4,30,0),コード表!$B$41,IF($Q141=TIME(5,0,0),コード表!$B$42,IF($Q141=TIME(5,30,0),コード表!$B$43,IF($Q141=TIME(6,0,0),コード表!$B$44,IF($Q141=TIME(6,30,0),コード表!$B$45,IF($Q141=TIME(7,0,0),コード表!$B$46,IF($Q141=TIME(7,30,0),コード表!$B$47,IF($Q141=TIME(8,0,0),コード表!$B$48,IF($Q141=TIME(8,30,0),コード表!$B$49,IF($Q141=TIME(9,0,0),コード表!$B$50,IF($Q141=TIME(9,30,0),コード表!$B$51,IF($Q141=TIME(10,0,0),コード表!$B$52,IF($Q141=TIME(10,30,0),コード表!$B$53,IF($Q141=TIME(11,0,0),コード表!$B$54,IF($Q141=TIME(11,30,0),コード表!$B$55,IF($Q141=TIME(12,0,0),コード表!$B$56,IF($Q141=TIME(12,30,0),コード表!$B$57,IF($Q141=TIME(13,0,0),コード表!$B$58,IF($Q141=TIME(13,30,0),コード表!$B$59,IF($Q141=TIME(14,0,0),コード表!$B$60,IF($Q141=TIME(14,30,0),コード表!$B$61,IF($Q141=TIME(15,0,0),コード表!$B$62,IF($Q141=TIME(15,30,0),コード表!$B$63,IF($Q141=TIME(16,0,0),コード表!$B$64,IF($Q141=TIME(16,30,0),コード表!$B$65,IF($Q141=TIME(17,0,0),コード表!$B$66,IF($Q141=TIME(17,30,0),コード表!$B$67,IF($Q141=TIME(18,0,0),コード表!$B$68))))))))))))))))))))))))))))))))))</f>
        <v/>
      </c>
      <c r="AZ141" s="546" t="str">
        <f>IF(U141="","",IF($Q141=TIME(2,0,0),コード表!$B$69,IF($Q141=TIME(2,30,0),コード表!$B$70,IF($Q141=TIME(3,0,0),コード表!$B$71,IF($Q141=TIME(3,30,0),コード表!$B$72,IF($Q141=TIME(4,0,0),コード表!$B$73,IF($Q141=TIME(4,30,0),コード表!$B$74,IF($Q141=TIME(5,0,0),コード表!$B$75,IF($Q141=TIME(5,30,0),コード表!$B$76,IF($Q141=TIME(6,0,0),コード表!$B$77,IF($Q141=TIME(6,30,0),コード表!$B$78,IF($Q141=TIME(7,0,0),コード表!$B$79,IF($Q141=TIME(7,30,0),コード表!$B$80,IF($Q141=TIME(8,0,0),コード表!$B$81,IF($Q141=TIME(8,30,0),コード表!$B$82,IF($Q141=TIME(9,0,0),コード表!$B$83,IF($Q141=TIME(9,30,0),コード表!$B$84,IF($Q141=TIME(10,0,0),コード表!$B$85,IF($Q141=TIME(10,30,0),コード表!$B$86,IF($Q141=TIME(11,0,0),コード表!$B$87,IF($Q141=TIME(11,30,0),コード表!$B$88,IF($Q141=TIME(12,0,0),コード表!$B$89,IF($Q141=TIME(12,30,0),コード表!$B$90,IF($Q141=TIME(13,0,0),コード表!$B$91,IF($Q141=TIME(13,30,0),コード表!$B$92,IF($Q141=TIME(14,0,0),コード表!$B$93,IF($Q141=TIME(14,30,0),コード表!$B$94,IF($Q141=TIME(15,0,0),コード表!$B$95,IF($Q141=TIME(15,30,0),コード表!$B$96,IF($Q141=TIME(16,0,0),コード表!$B$97,IF($Q141=TIME(16,30,0),コード表!$B$98,IF($Q141=TIME(17,0,0),コード表!$B$99,IF($Q141=TIME(17,30,0),コード表!$B$100,IF($Q141=TIME(18,0,0),コード表!$B$101))))))))))))))))))))))))))))))))))</f>
        <v/>
      </c>
      <c r="BA141" s="547" t="str">
        <f>IF(W141="","",IF($Q141=TIME(2,0,0),コード表!$B$102,IF($Q141=TIME(2,30,0),コード表!$B$103,IF($Q141=TIME(3,0,0),コード表!$B$104,IF($Q141=TIME(3,30,0),コード表!$B$105,IF($Q141=TIME(4,0,0),コード表!$B$106,IF($Q141=TIME(4,30,0),コード表!$B$107,IF($Q141=TIME(5,0,0),コード表!$B$108,IF($Q141=TIME(5,30,0),コード表!$B$109,IF($Q141=TIME(6,0,0),コード表!$B$110,IF($Q141=TIME(6,30,0),コード表!$B$111,IF($Q141=TIME(7,0,0),コード表!$B$112,IF($Q141=TIME(7,30,0),コード表!$B$113,IF($Q141=TIME(8,0,0),コード表!$B$114,IF($Q141=TIME(8,30,0),コード表!$B$115,IF($Q141=TIME(9,0,0),コード表!$B$116,IF($Q141=TIME(9,30,0),コード表!$B$117,IF($Q141=TIME(10,0,0),コード表!$B$118,IF($Q141=TIME(10,30,0),コード表!$B$119,IF($Q141=TIME(11,0,0),コード表!$B$120,IF($Q141=TIME(11,30,0),コード表!$B$121,IF($Q141=TIME(12,0,0),コード表!$B$122,IF($Q141=TIME(12,30,0),コード表!$B$123,IF($Q141=TIME(13,0,0),コード表!$B$124,IF($Q141=TIME(13,30,0),コード表!$B$125,IF($Q141=TIME(14,0,0),コード表!$B$126,IF($Q141=TIME(14,30,0),コード表!$B$127,IF($Q141=TIME(15,0,0),コード表!$B$128,IF($Q141=TIME(15,30,0),コード表!$B$129,IF($Q141=TIME(16,0,0),コード表!$B$130,IF($Q141=TIME(16,30,0),コード表!$B$131,IF($Q141=TIME(17,0,0),コード表!$B$132,IF($Q141=TIME(17,30,0),コード表!$B$133,IF($Q141=TIME(18,0,0),コード表!$B$134))))))))))))))))))))))))))))))))))</f>
        <v/>
      </c>
      <c r="BB141" s="408" t="str">
        <f>IF(Y141="","",Y141*コード表!$B$135)</f>
        <v/>
      </c>
      <c r="BC141" s="5"/>
      <c r="BD141" s="5"/>
      <c r="BE141" s="5"/>
      <c r="BF141" s="410">
        <f>DATE(請求書!$K$29,請求書!$Q$29,'実績記録 （２枚用）'!AE141)</f>
        <v>45857</v>
      </c>
      <c r="BG141" s="411">
        <f t="shared" ref="BG141" si="473">SUMIF($AT$105:$AT$166,BF141,$AW$105:$AW$166)</f>
        <v>0</v>
      </c>
      <c r="BH141" s="419" t="str">
        <f>IF($AG141=TIME(2,0,0),コード表!$B$3,IF($AG141=TIME(2,30,0),コード表!$B$4,IF($AG141=TIME(3,0,0),コード表!$B$5,IF($AG141=TIME(3,30,0),コード表!$B$6,IF($AG141=TIME(4,0,0),コード表!$B$7,IF($AG141=TIME(4,30,0),コード表!$B$8,IF($AG141=TIME(5,0,0),コード表!$B$9,IF($AG141=TIME(5,30,0),コード表!$B$10,IF($AG141=TIME(6,0,0),コード表!$B$11,IF($AG141=TIME(6,30,0),コード表!$B$12,IF($AG141=TIME(7,0,0),コード表!$B$13,IF($AG141=TIME(7,30,0),コード表!$B$14,IF($AG141=TIME(8,0,0),コード表!$B$15,IF($AG141=TIME(8,30,0),コード表!$B$16,IF($AG141=TIME(9,0,0),コード表!$B$17,IF($AG141=TIME(9,30,0),コード表!$B$18,IF($AG141=TIME(10,0,0),コード表!$B$19,IF($AG141=TIME(10,30,0),コード表!$B$20,IF($AG141=TIME(11,0,0),コード表!$B$21,IF($AG141=TIME(11,30,0),コード表!$B$22,IF($AG141=TIME(12,0,0),コード表!$B$23,IF($AG141=TIME(12,30,0),コード表!$B$24,IF($AG141=TIME(13,0,0),コード表!$B$25,IF($AG141=TIME(13,30,0),コード表!$B$26,IF($AG141=TIME(14,0,0),コード表!$B$27,IF($AG141=TIME(14,30,0),コード表!$B$28,IF($AG141=TIME(15,0,0),コード表!$B$29,IF($AG141=TIME(15,30,0),コード表!$B$30,IF($AG141=TIME(16,0,0),コード表!$B$31,IF($AG141=TIME(16,30,0),コード表!$B$32,IF($AG141=TIME(17,0,0),コード表!$B$33,IF($AG141=TIME(17,30,0),コード表!$B$34,IF($AG141=TIME(18,0,0),コード表!$B$35,"")))))))))))))))))))))))))))))))))</f>
        <v/>
      </c>
      <c r="BI141" s="420" t="str">
        <f t="shared" ref="BI141" si="474">IF(SUMIFS($AY$105:$AY$166,$AT$105:$AT$166,BF141)&gt;0,"〇","")</f>
        <v/>
      </c>
      <c r="BJ141" s="420" t="str">
        <f>IF(BI141="","",IF($AG141=TIME(2,0,0),コード表!$B$36,IF($AG141=TIME(2,30,0),コード表!$B$37,IF($AG141=TIME(3,0,0),コード表!$B$38,IF($AG141=TIME(3,30,0),コード表!$B$39,IF($AG141=TIME(4,0,0),コード表!$B$40,IF($AG141=TIME(4,30,0),コード表!$B$41,IF($AG141=TIME(5,0,0),コード表!$B$42,IF($AG141=TIME(5,30,0),コード表!$B$43,IF($AG141=TIME(6,0,0),コード表!$B$44,IF($AG141=TIME(6,30,0),コード表!$B$45,IF($AG141=TIME(7,0,0),コード表!$B$46,IF($AG141=TIME(7,30,0),コード表!$B$47,IF($AG141=TIME(8,0,0),コード表!$B$48,IF($AG141=TIME(8,30,0),コード表!$B$49,IF($AG141=TIME(9,0,0),コード表!$B$50,IF($AG141=TIME(9,30,0),コード表!$B$51,IF($AG141=TIME(10,0,0),コード表!$B$52,IF($AG141=TIME(10,30,0),コード表!$B$53,IF($AG141=TIME(11,0,0),コード表!$B$54,IF($AG141=TIME(11,30,0),コード表!$B$55,IF($AG141=TIME(12,0,0),コード表!$B$56,IF($AG141=TIME(12,30,0),コード表!$B$57,IF($AG141=TIME(13,0,0),コード表!$B$58,IF($AG141=TIME(13,30,0),コード表!$B$59,IF($AG141=TIME(14,0,0),コード表!$B$60,IF($AG141=TIME(14,30,0),コード表!$B$61,IF($AG141=TIME(15,0,0),コード表!$B$62,IF($AG141=TIME(15,30,0),コード表!$B$63,IF($AG141=TIME(16,0,0),コード表!$B$64,IF($AG141=TIME(16,30,0),コード表!$B$65,IF($AG141=TIME(17,0,0),コード表!$B$66,IF($AG141=TIME(17,30,0),コード表!$B$67,IF($AG141=TIME(18,0,0),コード表!$B$68))))))))))))))))))))))))))))))))))</f>
        <v/>
      </c>
      <c r="BK141" s="420" t="str">
        <f t="shared" ref="BK141" si="475">IF(SUMIFS($AZ$105:$AZ$166,$AT$105:$AT$166,BF141)&gt;0,"〇","")</f>
        <v/>
      </c>
      <c r="BL141" s="420" t="str">
        <f>IF(BK141="","",IF($AG141=TIME(2,0,0),コード表!$B$69,IF($AG141=TIME(2,30,0),コード表!$B$70,IF($AG141=TIME(3,0,0),コード表!$B$71,IF($AG141=TIME(3,30,0),コード表!$B$72,IF($AG141=TIME(4,0,0),コード表!$B$73,IF($AG141=TIME(4,30,0),コード表!$B$74,IF($AG141=TIME(5,0,0),コード表!$B$75,IF($AG141=TIME(5,30,0),コード表!$B$76,IF($AG141=TIME(6,0,0),コード表!$B$77,IF($AG141=TIME(6,30,0),コード表!$B$78,IF($AG141=TIME(7,0,0),コード表!$B$79,IF($AG141=TIME(7,30,0),コード表!$B$80,IF($AG141=TIME(8,0,0),コード表!$B$81,IF($AG141=TIME(8,30,0),コード表!$B$82,IF($AG141=TIME(9,0,0),コード表!$B$83,IF($AG141=TIME(9,30,0),コード表!$B$84,IF($AG141=TIME(10,0,0),コード表!$B$85,IF($AG141=TIME(10,30,0),コード表!$B$86,IF($AG141=TIME(11,0,0),コード表!$B$87,IF($AG141=TIME(11,30,0),コード表!$B$88,IF($AG141=TIME(12,0,0),コード表!$B$89,IF($AG141=TIME(12,30,0),コード表!$B$90,IF($AG141=TIME(13,0,0),コード表!$B$91,IF($AG141=TIME(13,30,0),コード表!$B$92,IF($AG141=TIME(14,0,0),コード表!$B$93,IF($AG141=TIME(14,30,0),コード表!$B$94,IF($AG141=TIME(15,0,0),コード表!$B$95,IF($AG141=TIME(15,30,0),コード表!$B$96,IF($AG141=TIME(16,0,0),コード表!$B$97,IF($AG141=TIME(16,30,0),コード表!$B$98,IF($AG141=TIME(17,0,0),コード表!$B$99,IF($AG141=TIME(17,30,0),コード表!$B$100,IF($AG141=TIME(18,0,0),コード表!$B$101))))))))))))))))))))))))))))))))))</f>
        <v/>
      </c>
      <c r="BM141" s="407" t="str">
        <f t="shared" ref="BM141" si="476">IF(SUMIFS($BA$105:$BA$166,$AT$105:$AT$166,BF141)&gt;0,"〇","")</f>
        <v/>
      </c>
      <c r="BN141" s="407" t="str">
        <f>IF(BM141="","",IF($AG141=TIME(2,0,0),コード表!$B$102,IF($AG141=TIME(2,30,0),コード表!$B$103,IF($AG141=TIME(3,0,0),コード表!$B$104,IF($AG141=TIME(3,30,0),コード表!$B$105,IF($AG141=TIME(4,0,0),コード表!$B$106,IF($AG141=TIME(4,30,0),コード表!$B$107,IF($AG141=TIME(5,0,0),コード表!$B$108,IF($AG141=TIME(5,30,0),コード表!$B$109,IF($AG141=TIME(6,0,0),コード表!$B$110,IF($AG141=TIME(6,30,0),コード表!$B$111,IF($AG141=TIME(7,0,0),コード表!$B$112,IF($AG141=TIME(7,30,0),コード表!$B$113,IF($AG141=TIME(8,0,0),コード表!$B$114,IF($AG141=TIME(8,30,0),コード表!$B$115,IF($AG141=TIME(9,0,0),コード表!$B$116,IF($AG141=TIME(9,30,0),コード表!$B$117,IF($AG141=TIME(10,0,0),コード表!$B$118,IF($AG141=TIME(10,30,0),コード表!$B$119,IF($AG141=TIME(11,0,0),コード表!$B$120,IF($AG141=TIME(11,30,0),コード表!$B$121,IF($AG141=TIME(12,0,0),コード表!$B$122,IF($AG141=TIME(12,30,0),コード表!$B$123,IF($AG141=TIME(13,0,0),コード表!$B$124,IF($AG141=TIME(13,30,0),コード表!$B$125,IF($AG141=TIME(14,0,0),コード表!$B$126,IF($AG141=TIME(14,30,0),コード表!$B$127,IF($AG141=TIME(15,0,0),コード表!$B$128,IF($AG141=TIME(15,30,0),コード表!$B$129,IF($AG141=TIME(16,0,0),コード表!$B$130,IF($AG141=TIME(16,30,0),コード表!$B$131,IF($AG141=TIME(17,0,0),コード表!$B$132,IF($AG141=TIME(17,30,0),コード表!$B$133,IF($AG141=TIME(18,0,0),コード表!$B$134))))))))))))))))))))))))))))))))))</f>
        <v/>
      </c>
      <c r="BO141" s="408" t="str">
        <f t="shared" ref="BO141" si="477">IF(SUMIF($AT$105:$AT$166,BF141,$BB$105:$BB$166)=0,"",SUMIF($AT$105:$AT$166,BF141,$BB$105:$BB$166))</f>
        <v/>
      </c>
      <c r="BP141" s="409" t="str">
        <f t="shared" ref="BP141" si="478">IF(AND(BH141="",BJ141="",BL141="",BN141="",BO141=""),"",MAX(BH141+BJ141,BH141+BL141,BH141+BN141))</f>
        <v/>
      </c>
      <c r="BQ141" s="406" t="str">
        <f t="shared" ref="BQ141" si="479">IF(AND(BH141="",BJ141="",BL141="",BN141=""),"",IF(AND(BJ141="",BL141="",BN141=""),"加算無",IF(MAX(BH141+BJ141+BO141,BH141+BL141+BO141,BH141+BN141+BO141)=BH141+BJ141+BO141,"重度",IF(MAX(BH141+BJ141+BO141,BH141+BL141+BO141,BH141+BN141+BO141)=BH141+BL141+BO141,"外",IF(MAX(BH141+BJ141+BO141,BH141+BL141+BO141,BH141+BN141+BO141)=BH141+BN141+BO141,"内")))))</f>
        <v/>
      </c>
    </row>
    <row r="142" spans="1:69" ht="17.850000000000001" customHeight="1" thickTop="1" thickBot="1">
      <c r="A142" s="12"/>
      <c r="B142" s="23"/>
      <c r="C142" s="288"/>
      <c r="D142" s="289"/>
      <c r="E142" s="292"/>
      <c r="F142" s="293"/>
      <c r="G142" s="296"/>
      <c r="H142" s="297"/>
      <c r="I142" s="299"/>
      <c r="J142" s="301"/>
      <c r="K142" s="297"/>
      <c r="L142" s="301"/>
      <c r="M142" s="297"/>
      <c r="N142" s="299"/>
      <c r="O142" s="417"/>
      <c r="P142" s="418"/>
      <c r="Q142" s="394"/>
      <c r="R142" s="395"/>
      <c r="S142" s="378"/>
      <c r="T142" s="379"/>
      <c r="U142" s="382"/>
      <c r="V142" s="383"/>
      <c r="W142" s="382"/>
      <c r="X142" s="383"/>
      <c r="Y142" s="382"/>
      <c r="Z142" s="398"/>
      <c r="AA142" s="402"/>
      <c r="AB142" s="403"/>
      <c r="AC142" s="404"/>
      <c r="AD142" s="127"/>
      <c r="AE142" s="430"/>
      <c r="AF142" s="432"/>
      <c r="AG142" s="387"/>
      <c r="AH142" s="388"/>
      <c r="AI142" s="388"/>
      <c r="AJ142" s="389"/>
      <c r="AK142" s="374"/>
      <c r="AL142" s="374"/>
      <c r="AM142" s="374"/>
      <c r="AN142" s="374"/>
      <c r="AO142" s="375"/>
      <c r="AP142" s="128"/>
      <c r="AQ142" s="129"/>
      <c r="AR142" s="128"/>
      <c r="AS142" s="5"/>
      <c r="AT142" s="390"/>
      <c r="AU142" s="391"/>
      <c r="AV142" s="391"/>
      <c r="AW142" s="421"/>
      <c r="AX142" s="546"/>
      <c r="AY142" s="546"/>
      <c r="AZ142" s="546"/>
      <c r="BA142" s="547"/>
      <c r="BB142" s="408"/>
      <c r="BC142" s="5"/>
      <c r="BD142" s="5"/>
      <c r="BE142" s="5"/>
      <c r="BF142" s="410"/>
      <c r="BG142" s="411"/>
      <c r="BH142" s="419"/>
      <c r="BI142" s="420"/>
      <c r="BJ142" s="420"/>
      <c r="BK142" s="420"/>
      <c r="BL142" s="420"/>
      <c r="BM142" s="407"/>
      <c r="BN142" s="407"/>
      <c r="BO142" s="408"/>
      <c r="BP142" s="409"/>
      <c r="BQ142" s="406"/>
    </row>
    <row r="143" spans="1:69" ht="17.850000000000001" customHeight="1" thickTop="1" thickBot="1">
      <c r="A143" s="12"/>
      <c r="B143" s="23"/>
      <c r="C143" s="288"/>
      <c r="D143" s="289"/>
      <c r="E143" s="290" t="str">
        <f>IF(C143="","",TEXT(AT143,"aaa"))</f>
        <v/>
      </c>
      <c r="F143" s="291"/>
      <c r="G143" s="294"/>
      <c r="H143" s="295"/>
      <c r="I143" s="412" t="s">
        <v>122</v>
      </c>
      <c r="J143" s="413"/>
      <c r="K143" s="414"/>
      <c r="L143" s="413"/>
      <c r="M143" s="414"/>
      <c r="N143" s="412" t="s">
        <v>122</v>
      </c>
      <c r="O143" s="415"/>
      <c r="P143" s="416"/>
      <c r="Q143" s="438" t="str">
        <f t="shared" ref="Q143" si="480">IF(G143="","",IF(AW143&lt;TIME(2,0,0),TIME(2,0,0),IF(MINUTE(AW143)&lt;30,TIME(HOUR(AW143),30,0),TIME(HOUR(AW143)+1,0,0))))</f>
        <v/>
      </c>
      <c r="R143" s="439"/>
      <c r="S143" s="442"/>
      <c r="T143" s="443"/>
      <c r="U143" s="396"/>
      <c r="V143" s="444"/>
      <c r="W143" s="396"/>
      <c r="X143" s="444"/>
      <c r="Y143" s="396"/>
      <c r="Z143" s="397"/>
      <c r="AA143" s="399"/>
      <c r="AB143" s="400"/>
      <c r="AC143" s="401"/>
      <c r="AD143" s="127"/>
      <c r="AE143" s="429">
        <v>20</v>
      </c>
      <c r="AF143" s="431" t="str">
        <f t="shared" ref="AF143" ca="1" si="481">IF(OR($AE$10="",AE143=""),"",TEXT(DATE(YEAR(TODAY()),$AE$10,AE143),"aaa"))</f>
        <v>日</v>
      </c>
      <c r="AG143" s="384" t="str">
        <f>IF(BG143=0,"",IF(BG143&lt;TIME(2,0,0),TIME(2,0,0),IF(MINUTE(BG143)&lt;30,TIME(HOUR(BG143),30,0),TIME(HOUR(BG143)+1,0,0))))</f>
        <v/>
      </c>
      <c r="AH143" s="385"/>
      <c r="AI143" s="385"/>
      <c r="AJ143" s="386"/>
      <c r="AK143" s="372" t="str">
        <f t="shared" ref="AK143" si="482">IF(AND(BH143="",BJ143="",BL143="",BN143="",BO143=""),"",MAX(BH143+BJ143+BO143,BH143+BL143+BO143,BH143+BN143+BO143))</f>
        <v/>
      </c>
      <c r="AL143" s="372"/>
      <c r="AM143" s="372"/>
      <c r="AN143" s="372"/>
      <c r="AO143" s="373"/>
      <c r="AP143" s="128"/>
      <c r="AQ143" s="129"/>
      <c r="AR143" s="128"/>
      <c r="AS143" s="5"/>
      <c r="AT143" s="390" t="e">
        <f>DATE(請求書!$K$29,請求書!$Q$29,'実績記録 （２枚用）'!C143)</f>
        <v>#NUM!</v>
      </c>
      <c r="AU143" s="391">
        <f>TIME(G143,J143,0)</f>
        <v>0</v>
      </c>
      <c r="AV143" s="391">
        <f>TIME(L143,O143,0)</f>
        <v>0</v>
      </c>
      <c r="AW143" s="421">
        <f t="shared" ref="AW143" si="483">AV143-AU143</f>
        <v>0</v>
      </c>
      <c r="AX143" s="546" t="str">
        <f>IF($Q143=TIME(2,0,0),コード表!$B$3,IF($Q143=TIME(2,30,0),コード表!$B$4,IF($Q143=TIME(3,0,0),コード表!$B$5,IF($Q143=TIME(3,30,0),コード表!$B$6,IF($Q143=TIME(4,0,0),コード表!$B$7,IF($Q143=TIME(4,30,0),コード表!$B$8,IF($Q143=TIME(5,0,0),コード表!$B$9,IF($Q143=TIME(5,30,0),コード表!$B$10,IF($Q143=TIME(6,0,0),コード表!$B$11,IF($Q143=TIME(6,30,0),コード表!$B$12,IF($Q143=TIME(7,0,0),コード表!$B$13,IF($Q143=TIME(7,30,0),コード表!$B$14,IF($Q143=TIME(8,0,0),コード表!$B$15,IF($Q143=TIME(8,30,0),コード表!$B$16,IF($Q143=TIME(9,0,0),コード表!$B$17,IF($Q143=TIME(9,30,0),コード表!$B$18,IF($Q143=TIME(10,0,0),コード表!$B$19,IF($Q143=TIME(10,30,0),コード表!$B$20,IF($Q143=TIME(11,0,0),コード表!$B$21,IF($Q143=TIME(11,30,0),コード表!$B$22,IF($Q143=TIME(12,0,0),コード表!$B$23,IF($Q143=TIME(12,30,0),コード表!$B$24,IF($Q143=TIME(13,0,0),コード表!$B$25,IF($Q143=TIME(13,30,0),コード表!$B$26,IF($Q143=TIME(14,0,0),コード表!$B$27,IF($Q143=TIME(14,30,0),コード表!$B$28,IF($Q143=TIME(15,0,0),コード表!$B$29,IF($Q143=TIME(15,30,0),コード表!$B$30,IF($Q143=TIME(16,0,0),コード表!$B$31,IF($Q143=TIME(16,30,0),コード表!$B$32,IF($Q143=TIME(17,0,0),コード表!$B$33,IF($Q143=TIME(17,30,0),コード表!$B$34,IF($Q143=TIME(18,0,0),コード表!$B$35,"")))))))))))))))))))))))))))))))))</f>
        <v/>
      </c>
      <c r="AY143" s="546" t="str">
        <f>IF(S143="","",IF($Q143=TIME(2,0,0),コード表!$B$36,IF($Q143=TIME(2,30,0),コード表!$B$37,IF($Q143=TIME(3,0,0),コード表!$B$38,IF($Q143=TIME(3,30,0),コード表!$B$39,IF($Q143=TIME(4,0,0),コード表!$B$40,IF($Q143=TIME(4,30,0),コード表!$B$41,IF($Q143=TIME(5,0,0),コード表!$B$42,IF($Q143=TIME(5,30,0),コード表!$B$43,IF($Q143=TIME(6,0,0),コード表!$B$44,IF($Q143=TIME(6,30,0),コード表!$B$45,IF($Q143=TIME(7,0,0),コード表!$B$46,IF($Q143=TIME(7,30,0),コード表!$B$47,IF($Q143=TIME(8,0,0),コード表!$B$48,IF($Q143=TIME(8,30,0),コード表!$B$49,IF($Q143=TIME(9,0,0),コード表!$B$50,IF($Q143=TIME(9,30,0),コード表!$B$51,IF($Q143=TIME(10,0,0),コード表!$B$52,IF($Q143=TIME(10,30,0),コード表!$B$53,IF($Q143=TIME(11,0,0),コード表!$B$54,IF($Q143=TIME(11,30,0),コード表!$B$55,IF($Q143=TIME(12,0,0),コード表!$B$56,IF($Q143=TIME(12,30,0),コード表!$B$57,IF($Q143=TIME(13,0,0),コード表!$B$58,IF($Q143=TIME(13,30,0),コード表!$B$59,IF($Q143=TIME(14,0,0),コード表!$B$60,IF($Q143=TIME(14,30,0),コード表!$B$61,IF($Q143=TIME(15,0,0),コード表!$B$62,IF($Q143=TIME(15,30,0),コード表!$B$63,IF($Q143=TIME(16,0,0),コード表!$B$64,IF($Q143=TIME(16,30,0),コード表!$B$65,IF($Q143=TIME(17,0,0),コード表!$B$66,IF($Q143=TIME(17,30,0),コード表!$B$67,IF($Q143=TIME(18,0,0),コード表!$B$68))))))))))))))))))))))))))))))))))</f>
        <v/>
      </c>
      <c r="AZ143" s="546" t="str">
        <f>IF(U143="","",IF($Q143=TIME(2,0,0),コード表!$B$69,IF($Q143=TIME(2,30,0),コード表!$B$70,IF($Q143=TIME(3,0,0),コード表!$B$71,IF($Q143=TIME(3,30,0),コード表!$B$72,IF($Q143=TIME(4,0,0),コード表!$B$73,IF($Q143=TIME(4,30,0),コード表!$B$74,IF($Q143=TIME(5,0,0),コード表!$B$75,IF($Q143=TIME(5,30,0),コード表!$B$76,IF($Q143=TIME(6,0,0),コード表!$B$77,IF($Q143=TIME(6,30,0),コード表!$B$78,IF($Q143=TIME(7,0,0),コード表!$B$79,IF($Q143=TIME(7,30,0),コード表!$B$80,IF($Q143=TIME(8,0,0),コード表!$B$81,IF($Q143=TIME(8,30,0),コード表!$B$82,IF($Q143=TIME(9,0,0),コード表!$B$83,IF($Q143=TIME(9,30,0),コード表!$B$84,IF($Q143=TIME(10,0,0),コード表!$B$85,IF($Q143=TIME(10,30,0),コード表!$B$86,IF($Q143=TIME(11,0,0),コード表!$B$87,IF($Q143=TIME(11,30,0),コード表!$B$88,IF($Q143=TIME(12,0,0),コード表!$B$89,IF($Q143=TIME(12,30,0),コード表!$B$90,IF($Q143=TIME(13,0,0),コード表!$B$91,IF($Q143=TIME(13,30,0),コード表!$B$92,IF($Q143=TIME(14,0,0),コード表!$B$93,IF($Q143=TIME(14,30,0),コード表!$B$94,IF($Q143=TIME(15,0,0),コード表!$B$95,IF($Q143=TIME(15,30,0),コード表!$B$96,IF($Q143=TIME(16,0,0),コード表!$B$97,IF($Q143=TIME(16,30,0),コード表!$B$98,IF($Q143=TIME(17,0,0),コード表!$B$99,IF($Q143=TIME(17,30,0),コード表!$B$100,IF($Q143=TIME(18,0,0),コード表!$B$101))))))))))))))))))))))))))))))))))</f>
        <v/>
      </c>
      <c r="BA143" s="547" t="str">
        <f>IF(W143="","",IF($Q143=TIME(2,0,0),コード表!$B$102,IF($Q143=TIME(2,30,0),コード表!$B$103,IF($Q143=TIME(3,0,0),コード表!$B$104,IF($Q143=TIME(3,30,0),コード表!$B$105,IF($Q143=TIME(4,0,0),コード表!$B$106,IF($Q143=TIME(4,30,0),コード表!$B$107,IF($Q143=TIME(5,0,0),コード表!$B$108,IF($Q143=TIME(5,30,0),コード表!$B$109,IF($Q143=TIME(6,0,0),コード表!$B$110,IF($Q143=TIME(6,30,0),コード表!$B$111,IF($Q143=TIME(7,0,0),コード表!$B$112,IF($Q143=TIME(7,30,0),コード表!$B$113,IF($Q143=TIME(8,0,0),コード表!$B$114,IF($Q143=TIME(8,30,0),コード表!$B$115,IF($Q143=TIME(9,0,0),コード表!$B$116,IF($Q143=TIME(9,30,0),コード表!$B$117,IF($Q143=TIME(10,0,0),コード表!$B$118,IF($Q143=TIME(10,30,0),コード表!$B$119,IF($Q143=TIME(11,0,0),コード表!$B$120,IF($Q143=TIME(11,30,0),コード表!$B$121,IF($Q143=TIME(12,0,0),コード表!$B$122,IF($Q143=TIME(12,30,0),コード表!$B$123,IF($Q143=TIME(13,0,0),コード表!$B$124,IF($Q143=TIME(13,30,0),コード表!$B$125,IF($Q143=TIME(14,0,0),コード表!$B$126,IF($Q143=TIME(14,30,0),コード表!$B$127,IF($Q143=TIME(15,0,0),コード表!$B$128,IF($Q143=TIME(15,30,0),コード表!$B$129,IF($Q143=TIME(16,0,0),コード表!$B$130,IF($Q143=TIME(16,30,0),コード表!$B$131,IF($Q143=TIME(17,0,0),コード表!$B$132,IF($Q143=TIME(17,30,0),コード表!$B$133,IF($Q143=TIME(18,0,0),コード表!$B$134))))))))))))))))))))))))))))))))))</f>
        <v/>
      </c>
      <c r="BB143" s="408" t="str">
        <f>IF(Y143="","",Y143*コード表!$B$135)</f>
        <v/>
      </c>
      <c r="BC143" s="5"/>
      <c r="BD143" s="5"/>
      <c r="BE143" s="5"/>
      <c r="BF143" s="410">
        <f>DATE(請求書!$K$29,請求書!$Q$29,'実績記録 （２枚用）'!AE143)</f>
        <v>45858</v>
      </c>
      <c r="BG143" s="411">
        <f t="shared" ref="BG143" si="484">SUMIF($AT$105:$AT$166,BF143,$AW$105:$AW$166)</f>
        <v>0</v>
      </c>
      <c r="BH143" s="419" t="str">
        <f>IF($AG143=TIME(2,0,0),コード表!$B$3,IF($AG143=TIME(2,30,0),コード表!$B$4,IF($AG143=TIME(3,0,0),コード表!$B$5,IF($AG143=TIME(3,30,0),コード表!$B$6,IF($AG143=TIME(4,0,0),コード表!$B$7,IF($AG143=TIME(4,30,0),コード表!$B$8,IF($AG143=TIME(5,0,0),コード表!$B$9,IF($AG143=TIME(5,30,0),コード表!$B$10,IF($AG143=TIME(6,0,0),コード表!$B$11,IF($AG143=TIME(6,30,0),コード表!$B$12,IF($AG143=TIME(7,0,0),コード表!$B$13,IF($AG143=TIME(7,30,0),コード表!$B$14,IF($AG143=TIME(8,0,0),コード表!$B$15,IF($AG143=TIME(8,30,0),コード表!$B$16,IF($AG143=TIME(9,0,0),コード表!$B$17,IF($AG143=TIME(9,30,0),コード表!$B$18,IF($AG143=TIME(10,0,0),コード表!$B$19,IF($AG143=TIME(10,30,0),コード表!$B$20,IF($AG143=TIME(11,0,0),コード表!$B$21,IF($AG143=TIME(11,30,0),コード表!$B$22,IF($AG143=TIME(12,0,0),コード表!$B$23,IF($AG143=TIME(12,30,0),コード表!$B$24,IF($AG143=TIME(13,0,0),コード表!$B$25,IF($AG143=TIME(13,30,0),コード表!$B$26,IF($AG143=TIME(14,0,0),コード表!$B$27,IF($AG143=TIME(14,30,0),コード表!$B$28,IF($AG143=TIME(15,0,0),コード表!$B$29,IF($AG143=TIME(15,30,0),コード表!$B$30,IF($AG143=TIME(16,0,0),コード表!$B$31,IF($AG143=TIME(16,30,0),コード表!$B$32,IF($AG143=TIME(17,0,0),コード表!$B$33,IF($AG143=TIME(17,30,0),コード表!$B$34,IF($AG143=TIME(18,0,0),コード表!$B$35,"")))))))))))))))))))))))))))))))))</f>
        <v/>
      </c>
      <c r="BI143" s="420" t="str">
        <f t="shared" ref="BI143" si="485">IF(SUMIFS($AY$105:$AY$166,$AT$105:$AT$166,BF143)&gt;0,"〇","")</f>
        <v/>
      </c>
      <c r="BJ143" s="420" t="str">
        <f>IF(BI143="","",IF($AG143=TIME(2,0,0),コード表!$B$36,IF($AG143=TIME(2,30,0),コード表!$B$37,IF($AG143=TIME(3,0,0),コード表!$B$38,IF($AG143=TIME(3,30,0),コード表!$B$39,IF($AG143=TIME(4,0,0),コード表!$B$40,IF($AG143=TIME(4,30,0),コード表!$B$41,IF($AG143=TIME(5,0,0),コード表!$B$42,IF($AG143=TIME(5,30,0),コード表!$B$43,IF($AG143=TIME(6,0,0),コード表!$B$44,IF($AG143=TIME(6,30,0),コード表!$B$45,IF($AG143=TIME(7,0,0),コード表!$B$46,IF($AG143=TIME(7,30,0),コード表!$B$47,IF($AG143=TIME(8,0,0),コード表!$B$48,IF($AG143=TIME(8,30,0),コード表!$B$49,IF($AG143=TIME(9,0,0),コード表!$B$50,IF($AG143=TIME(9,30,0),コード表!$B$51,IF($AG143=TIME(10,0,0),コード表!$B$52,IF($AG143=TIME(10,30,0),コード表!$B$53,IF($AG143=TIME(11,0,0),コード表!$B$54,IF($AG143=TIME(11,30,0),コード表!$B$55,IF($AG143=TIME(12,0,0),コード表!$B$56,IF($AG143=TIME(12,30,0),コード表!$B$57,IF($AG143=TIME(13,0,0),コード表!$B$58,IF($AG143=TIME(13,30,0),コード表!$B$59,IF($AG143=TIME(14,0,0),コード表!$B$60,IF($AG143=TIME(14,30,0),コード表!$B$61,IF($AG143=TIME(15,0,0),コード表!$B$62,IF($AG143=TIME(15,30,0),コード表!$B$63,IF($AG143=TIME(16,0,0),コード表!$B$64,IF($AG143=TIME(16,30,0),コード表!$B$65,IF($AG143=TIME(17,0,0),コード表!$B$66,IF($AG143=TIME(17,30,0),コード表!$B$67,IF($AG143=TIME(18,0,0),コード表!$B$68))))))))))))))))))))))))))))))))))</f>
        <v/>
      </c>
      <c r="BK143" s="420" t="str">
        <f t="shared" ref="BK143" si="486">IF(SUMIFS($AZ$105:$AZ$166,$AT$105:$AT$166,BF143)&gt;0,"〇","")</f>
        <v/>
      </c>
      <c r="BL143" s="420" t="str">
        <f>IF(BK143="","",IF($AG143=TIME(2,0,0),コード表!$B$69,IF($AG143=TIME(2,30,0),コード表!$B$70,IF($AG143=TIME(3,0,0),コード表!$B$71,IF($AG143=TIME(3,30,0),コード表!$B$72,IF($AG143=TIME(4,0,0),コード表!$B$73,IF($AG143=TIME(4,30,0),コード表!$B$74,IF($AG143=TIME(5,0,0),コード表!$B$75,IF($AG143=TIME(5,30,0),コード表!$B$76,IF($AG143=TIME(6,0,0),コード表!$B$77,IF($AG143=TIME(6,30,0),コード表!$B$78,IF($AG143=TIME(7,0,0),コード表!$B$79,IF($AG143=TIME(7,30,0),コード表!$B$80,IF($AG143=TIME(8,0,0),コード表!$B$81,IF($AG143=TIME(8,30,0),コード表!$B$82,IF($AG143=TIME(9,0,0),コード表!$B$83,IF($AG143=TIME(9,30,0),コード表!$B$84,IF($AG143=TIME(10,0,0),コード表!$B$85,IF($AG143=TIME(10,30,0),コード表!$B$86,IF($AG143=TIME(11,0,0),コード表!$B$87,IF($AG143=TIME(11,30,0),コード表!$B$88,IF($AG143=TIME(12,0,0),コード表!$B$89,IF($AG143=TIME(12,30,0),コード表!$B$90,IF($AG143=TIME(13,0,0),コード表!$B$91,IF($AG143=TIME(13,30,0),コード表!$B$92,IF($AG143=TIME(14,0,0),コード表!$B$93,IF($AG143=TIME(14,30,0),コード表!$B$94,IF($AG143=TIME(15,0,0),コード表!$B$95,IF($AG143=TIME(15,30,0),コード表!$B$96,IF($AG143=TIME(16,0,0),コード表!$B$97,IF($AG143=TIME(16,30,0),コード表!$B$98,IF($AG143=TIME(17,0,0),コード表!$B$99,IF($AG143=TIME(17,30,0),コード表!$B$100,IF($AG143=TIME(18,0,0),コード表!$B$101))))))))))))))))))))))))))))))))))</f>
        <v/>
      </c>
      <c r="BM143" s="407" t="str">
        <f t="shared" ref="BM143" si="487">IF(SUMIFS($BA$105:$BA$166,$AT$105:$AT$166,BF143)&gt;0,"〇","")</f>
        <v/>
      </c>
      <c r="BN143" s="407" t="str">
        <f>IF(BM143="","",IF($AG143=TIME(2,0,0),コード表!$B$102,IF($AG143=TIME(2,30,0),コード表!$B$103,IF($AG143=TIME(3,0,0),コード表!$B$104,IF($AG143=TIME(3,30,0),コード表!$B$105,IF($AG143=TIME(4,0,0),コード表!$B$106,IF($AG143=TIME(4,30,0),コード表!$B$107,IF($AG143=TIME(5,0,0),コード表!$B$108,IF($AG143=TIME(5,30,0),コード表!$B$109,IF($AG143=TIME(6,0,0),コード表!$B$110,IF($AG143=TIME(6,30,0),コード表!$B$111,IF($AG143=TIME(7,0,0),コード表!$B$112,IF($AG143=TIME(7,30,0),コード表!$B$113,IF($AG143=TIME(8,0,0),コード表!$B$114,IF($AG143=TIME(8,30,0),コード表!$B$115,IF($AG143=TIME(9,0,0),コード表!$B$116,IF($AG143=TIME(9,30,0),コード表!$B$117,IF($AG143=TIME(10,0,0),コード表!$B$118,IF($AG143=TIME(10,30,0),コード表!$B$119,IF($AG143=TIME(11,0,0),コード表!$B$120,IF($AG143=TIME(11,30,0),コード表!$B$121,IF($AG143=TIME(12,0,0),コード表!$B$122,IF($AG143=TIME(12,30,0),コード表!$B$123,IF($AG143=TIME(13,0,0),コード表!$B$124,IF($AG143=TIME(13,30,0),コード表!$B$125,IF($AG143=TIME(14,0,0),コード表!$B$126,IF($AG143=TIME(14,30,0),コード表!$B$127,IF($AG143=TIME(15,0,0),コード表!$B$128,IF($AG143=TIME(15,30,0),コード表!$B$129,IF($AG143=TIME(16,0,0),コード表!$B$130,IF($AG143=TIME(16,30,0),コード表!$B$131,IF($AG143=TIME(17,0,0),コード表!$B$132,IF($AG143=TIME(17,30,0),コード表!$B$133,IF($AG143=TIME(18,0,0),コード表!$B$134))))))))))))))))))))))))))))))))))</f>
        <v/>
      </c>
      <c r="BO143" s="408" t="str">
        <f t="shared" ref="BO143" si="488">IF(SUMIF($AT$105:$AT$166,BF143,$BB$105:$BB$166)=0,"",SUMIF($AT$105:$AT$166,BF143,$BB$105:$BB$166))</f>
        <v/>
      </c>
      <c r="BP143" s="409" t="str">
        <f t="shared" ref="BP143" si="489">IF(AND(BH143="",BJ143="",BL143="",BN143="",BO143=""),"",MAX(BH143+BJ143,BH143+BL143,BH143+BN143))</f>
        <v/>
      </c>
      <c r="BQ143" s="406" t="str">
        <f t="shared" ref="BQ143" si="490">IF(AND(BH143="",BJ143="",BL143="",BN143=""),"",IF(AND(BJ143="",BL143="",BN143=""),"加算無",IF(MAX(BH143+BJ143+BO143,BH143+BL143+BO143,BH143+BN143+BO143)=BH143+BJ143+BO143,"重度",IF(MAX(BH143+BJ143+BO143,BH143+BL143+BO143,BH143+BN143+BO143)=BH143+BL143+BO143,"外",IF(MAX(BH143+BJ143+BO143,BH143+BL143+BO143,BH143+BN143+BO143)=BH143+BN143+BO143,"内")))))</f>
        <v/>
      </c>
    </row>
    <row r="144" spans="1:69" ht="17.850000000000001" customHeight="1" thickTop="1" thickBot="1">
      <c r="A144" s="12"/>
      <c r="B144" s="23"/>
      <c r="C144" s="288"/>
      <c r="D144" s="289"/>
      <c r="E144" s="292"/>
      <c r="F144" s="293"/>
      <c r="G144" s="296"/>
      <c r="H144" s="297"/>
      <c r="I144" s="299"/>
      <c r="J144" s="301"/>
      <c r="K144" s="297"/>
      <c r="L144" s="301"/>
      <c r="M144" s="297"/>
      <c r="N144" s="299"/>
      <c r="O144" s="417"/>
      <c r="P144" s="418"/>
      <c r="Q144" s="394"/>
      <c r="R144" s="395"/>
      <c r="S144" s="378"/>
      <c r="T144" s="379"/>
      <c r="U144" s="382"/>
      <c r="V144" s="383"/>
      <c r="W144" s="382"/>
      <c r="X144" s="383"/>
      <c r="Y144" s="382"/>
      <c r="Z144" s="398"/>
      <c r="AA144" s="402"/>
      <c r="AB144" s="403"/>
      <c r="AC144" s="404"/>
      <c r="AD144" s="127"/>
      <c r="AE144" s="430"/>
      <c r="AF144" s="432"/>
      <c r="AG144" s="387"/>
      <c r="AH144" s="388"/>
      <c r="AI144" s="388"/>
      <c r="AJ144" s="389"/>
      <c r="AK144" s="374"/>
      <c r="AL144" s="374"/>
      <c r="AM144" s="374"/>
      <c r="AN144" s="374"/>
      <c r="AO144" s="375"/>
      <c r="AP144" s="128"/>
      <c r="AQ144" s="129"/>
      <c r="AR144" s="128"/>
      <c r="AS144" s="5"/>
      <c r="AT144" s="390"/>
      <c r="AU144" s="391"/>
      <c r="AV144" s="391"/>
      <c r="AW144" s="421"/>
      <c r="AX144" s="546"/>
      <c r="AY144" s="546"/>
      <c r="AZ144" s="546"/>
      <c r="BA144" s="547"/>
      <c r="BB144" s="408"/>
      <c r="BC144" s="5"/>
      <c r="BD144" s="5"/>
      <c r="BE144" s="5"/>
      <c r="BF144" s="410"/>
      <c r="BG144" s="411"/>
      <c r="BH144" s="419"/>
      <c r="BI144" s="420"/>
      <c r="BJ144" s="420"/>
      <c r="BK144" s="420"/>
      <c r="BL144" s="420"/>
      <c r="BM144" s="407"/>
      <c r="BN144" s="407"/>
      <c r="BO144" s="408"/>
      <c r="BP144" s="409"/>
      <c r="BQ144" s="406"/>
    </row>
    <row r="145" spans="1:69" ht="17.850000000000001" customHeight="1" thickTop="1" thickBot="1">
      <c r="A145" s="12"/>
      <c r="B145" s="23"/>
      <c r="C145" s="288"/>
      <c r="D145" s="289"/>
      <c r="E145" s="290" t="str">
        <f>IF(C145="","",TEXT(AT145,"aaa"))</f>
        <v/>
      </c>
      <c r="F145" s="291"/>
      <c r="G145" s="294"/>
      <c r="H145" s="295"/>
      <c r="I145" s="412" t="s">
        <v>122</v>
      </c>
      <c r="J145" s="413"/>
      <c r="K145" s="414"/>
      <c r="L145" s="413"/>
      <c r="M145" s="414"/>
      <c r="N145" s="412" t="s">
        <v>122</v>
      </c>
      <c r="O145" s="415"/>
      <c r="P145" s="416"/>
      <c r="Q145" s="438" t="str">
        <f t="shared" ref="Q145" si="491">IF(G145="","",IF(AW145&lt;TIME(2,0,0),TIME(2,0,0),IF(MINUTE(AW145)&lt;30,TIME(HOUR(AW145),30,0),TIME(HOUR(AW145)+1,0,0))))</f>
        <v/>
      </c>
      <c r="R145" s="439"/>
      <c r="S145" s="442"/>
      <c r="T145" s="443"/>
      <c r="U145" s="396"/>
      <c r="V145" s="444"/>
      <c r="W145" s="396"/>
      <c r="X145" s="444"/>
      <c r="Y145" s="396"/>
      <c r="Z145" s="397"/>
      <c r="AA145" s="399"/>
      <c r="AB145" s="400"/>
      <c r="AC145" s="401"/>
      <c r="AD145" s="127"/>
      <c r="AE145" s="429">
        <v>21</v>
      </c>
      <c r="AF145" s="431" t="str">
        <f t="shared" ref="AF145" ca="1" si="492">IF(OR($AE$10="",AE145=""),"",TEXT(DATE(YEAR(TODAY()),$AE$10,AE145),"aaa"))</f>
        <v>月</v>
      </c>
      <c r="AG145" s="384" t="str">
        <f t="shared" ref="AG145" si="493">IF(BG145=0,"",IF(BG145&lt;TIME(2,0,0),TIME(2,0,0),IF(MINUTE(BG145)&lt;30,TIME(HOUR(BG145),30,0),TIME(HOUR(BG145)+1,0,0))))</f>
        <v/>
      </c>
      <c r="AH145" s="385"/>
      <c r="AI145" s="385"/>
      <c r="AJ145" s="386"/>
      <c r="AK145" s="372" t="str">
        <f t="shared" ref="AK145" si="494">IF(AND(BH145="",BJ145="",BL145="",BN145="",BO145=""),"",MAX(BH145+BJ145+BO145,BH145+BL145+BO145,BH145+BN145+BO145))</f>
        <v/>
      </c>
      <c r="AL145" s="372"/>
      <c r="AM145" s="372"/>
      <c r="AN145" s="372"/>
      <c r="AO145" s="373"/>
      <c r="AP145" s="128"/>
      <c r="AQ145" s="129"/>
      <c r="AR145" s="128"/>
      <c r="AS145" s="5"/>
      <c r="AT145" s="390" t="e">
        <f>DATE(請求書!$K$29,請求書!$Q$29,'実績記録 （２枚用）'!C145)</f>
        <v>#NUM!</v>
      </c>
      <c r="AU145" s="391">
        <f>TIME(G145,J145,0)</f>
        <v>0</v>
      </c>
      <c r="AV145" s="391">
        <f>TIME(L145,O145,0)</f>
        <v>0</v>
      </c>
      <c r="AW145" s="421">
        <f t="shared" ref="AW145" si="495">AV145-AU145</f>
        <v>0</v>
      </c>
      <c r="AX145" s="546" t="str">
        <f>IF($Q145=TIME(2,0,0),コード表!$B$3,IF($Q145=TIME(2,30,0),コード表!$B$4,IF($Q145=TIME(3,0,0),コード表!$B$5,IF($Q145=TIME(3,30,0),コード表!$B$6,IF($Q145=TIME(4,0,0),コード表!$B$7,IF($Q145=TIME(4,30,0),コード表!$B$8,IF($Q145=TIME(5,0,0),コード表!$B$9,IF($Q145=TIME(5,30,0),コード表!$B$10,IF($Q145=TIME(6,0,0),コード表!$B$11,IF($Q145=TIME(6,30,0),コード表!$B$12,IF($Q145=TIME(7,0,0),コード表!$B$13,IF($Q145=TIME(7,30,0),コード表!$B$14,IF($Q145=TIME(8,0,0),コード表!$B$15,IF($Q145=TIME(8,30,0),コード表!$B$16,IF($Q145=TIME(9,0,0),コード表!$B$17,IF($Q145=TIME(9,30,0),コード表!$B$18,IF($Q145=TIME(10,0,0),コード表!$B$19,IF($Q145=TIME(10,30,0),コード表!$B$20,IF($Q145=TIME(11,0,0),コード表!$B$21,IF($Q145=TIME(11,30,0),コード表!$B$22,IF($Q145=TIME(12,0,0),コード表!$B$23,IF($Q145=TIME(12,30,0),コード表!$B$24,IF($Q145=TIME(13,0,0),コード表!$B$25,IF($Q145=TIME(13,30,0),コード表!$B$26,IF($Q145=TIME(14,0,0),コード表!$B$27,IF($Q145=TIME(14,30,0),コード表!$B$28,IF($Q145=TIME(15,0,0),コード表!$B$29,IF($Q145=TIME(15,30,0),コード表!$B$30,IF($Q145=TIME(16,0,0),コード表!$B$31,IF($Q145=TIME(16,30,0),コード表!$B$32,IF($Q145=TIME(17,0,0),コード表!$B$33,IF($Q145=TIME(17,30,0),コード表!$B$34,IF($Q145=TIME(18,0,0),コード表!$B$35,"")))))))))))))))))))))))))))))))))</f>
        <v/>
      </c>
      <c r="AY145" s="546" t="str">
        <f>IF(S145="","",IF($Q145=TIME(2,0,0),コード表!$B$36,IF($Q145=TIME(2,30,0),コード表!$B$37,IF($Q145=TIME(3,0,0),コード表!$B$38,IF($Q145=TIME(3,30,0),コード表!$B$39,IF($Q145=TIME(4,0,0),コード表!$B$40,IF($Q145=TIME(4,30,0),コード表!$B$41,IF($Q145=TIME(5,0,0),コード表!$B$42,IF($Q145=TIME(5,30,0),コード表!$B$43,IF($Q145=TIME(6,0,0),コード表!$B$44,IF($Q145=TIME(6,30,0),コード表!$B$45,IF($Q145=TIME(7,0,0),コード表!$B$46,IF($Q145=TIME(7,30,0),コード表!$B$47,IF($Q145=TIME(8,0,0),コード表!$B$48,IF($Q145=TIME(8,30,0),コード表!$B$49,IF($Q145=TIME(9,0,0),コード表!$B$50,IF($Q145=TIME(9,30,0),コード表!$B$51,IF($Q145=TIME(10,0,0),コード表!$B$52,IF($Q145=TIME(10,30,0),コード表!$B$53,IF($Q145=TIME(11,0,0),コード表!$B$54,IF($Q145=TIME(11,30,0),コード表!$B$55,IF($Q145=TIME(12,0,0),コード表!$B$56,IF($Q145=TIME(12,30,0),コード表!$B$57,IF($Q145=TIME(13,0,0),コード表!$B$58,IF($Q145=TIME(13,30,0),コード表!$B$59,IF($Q145=TIME(14,0,0),コード表!$B$60,IF($Q145=TIME(14,30,0),コード表!$B$61,IF($Q145=TIME(15,0,0),コード表!$B$62,IF($Q145=TIME(15,30,0),コード表!$B$63,IF($Q145=TIME(16,0,0),コード表!$B$64,IF($Q145=TIME(16,30,0),コード表!$B$65,IF($Q145=TIME(17,0,0),コード表!$B$66,IF($Q145=TIME(17,30,0),コード表!$B$67,IF($Q145=TIME(18,0,0),コード表!$B$68))))))))))))))))))))))))))))))))))</f>
        <v/>
      </c>
      <c r="AZ145" s="546" t="str">
        <f>IF(U145="","",IF($Q145=TIME(2,0,0),コード表!$B$69,IF($Q145=TIME(2,30,0),コード表!$B$70,IF($Q145=TIME(3,0,0),コード表!$B$71,IF($Q145=TIME(3,30,0),コード表!$B$72,IF($Q145=TIME(4,0,0),コード表!$B$73,IF($Q145=TIME(4,30,0),コード表!$B$74,IF($Q145=TIME(5,0,0),コード表!$B$75,IF($Q145=TIME(5,30,0),コード表!$B$76,IF($Q145=TIME(6,0,0),コード表!$B$77,IF($Q145=TIME(6,30,0),コード表!$B$78,IF($Q145=TIME(7,0,0),コード表!$B$79,IF($Q145=TIME(7,30,0),コード表!$B$80,IF($Q145=TIME(8,0,0),コード表!$B$81,IF($Q145=TIME(8,30,0),コード表!$B$82,IF($Q145=TIME(9,0,0),コード表!$B$83,IF($Q145=TIME(9,30,0),コード表!$B$84,IF($Q145=TIME(10,0,0),コード表!$B$85,IF($Q145=TIME(10,30,0),コード表!$B$86,IF($Q145=TIME(11,0,0),コード表!$B$87,IF($Q145=TIME(11,30,0),コード表!$B$88,IF($Q145=TIME(12,0,0),コード表!$B$89,IF($Q145=TIME(12,30,0),コード表!$B$90,IF($Q145=TIME(13,0,0),コード表!$B$91,IF($Q145=TIME(13,30,0),コード表!$B$92,IF($Q145=TIME(14,0,0),コード表!$B$93,IF($Q145=TIME(14,30,0),コード表!$B$94,IF($Q145=TIME(15,0,0),コード表!$B$95,IF($Q145=TIME(15,30,0),コード表!$B$96,IF($Q145=TIME(16,0,0),コード表!$B$97,IF($Q145=TIME(16,30,0),コード表!$B$98,IF($Q145=TIME(17,0,0),コード表!$B$99,IF($Q145=TIME(17,30,0),コード表!$B$100,IF($Q145=TIME(18,0,0),コード表!$B$101))))))))))))))))))))))))))))))))))</f>
        <v/>
      </c>
      <c r="BA145" s="547" t="str">
        <f>IF(W145="","",IF($Q145=TIME(2,0,0),コード表!$B$102,IF($Q145=TIME(2,30,0),コード表!$B$103,IF($Q145=TIME(3,0,0),コード表!$B$104,IF($Q145=TIME(3,30,0),コード表!$B$105,IF($Q145=TIME(4,0,0),コード表!$B$106,IF($Q145=TIME(4,30,0),コード表!$B$107,IF($Q145=TIME(5,0,0),コード表!$B$108,IF($Q145=TIME(5,30,0),コード表!$B$109,IF($Q145=TIME(6,0,0),コード表!$B$110,IF($Q145=TIME(6,30,0),コード表!$B$111,IF($Q145=TIME(7,0,0),コード表!$B$112,IF($Q145=TIME(7,30,0),コード表!$B$113,IF($Q145=TIME(8,0,0),コード表!$B$114,IF($Q145=TIME(8,30,0),コード表!$B$115,IF($Q145=TIME(9,0,0),コード表!$B$116,IF($Q145=TIME(9,30,0),コード表!$B$117,IF($Q145=TIME(10,0,0),コード表!$B$118,IF($Q145=TIME(10,30,0),コード表!$B$119,IF($Q145=TIME(11,0,0),コード表!$B$120,IF($Q145=TIME(11,30,0),コード表!$B$121,IF($Q145=TIME(12,0,0),コード表!$B$122,IF($Q145=TIME(12,30,0),コード表!$B$123,IF($Q145=TIME(13,0,0),コード表!$B$124,IF($Q145=TIME(13,30,0),コード表!$B$125,IF($Q145=TIME(14,0,0),コード表!$B$126,IF($Q145=TIME(14,30,0),コード表!$B$127,IF($Q145=TIME(15,0,0),コード表!$B$128,IF($Q145=TIME(15,30,0),コード表!$B$129,IF($Q145=TIME(16,0,0),コード表!$B$130,IF($Q145=TIME(16,30,0),コード表!$B$131,IF($Q145=TIME(17,0,0),コード表!$B$132,IF($Q145=TIME(17,30,0),コード表!$B$133,IF($Q145=TIME(18,0,0),コード表!$B$134))))))))))))))))))))))))))))))))))</f>
        <v/>
      </c>
      <c r="BB145" s="408" t="str">
        <f>IF(Y145="","",Y145*コード表!$B$135)</f>
        <v/>
      </c>
      <c r="BC145" s="5"/>
      <c r="BD145" s="5"/>
      <c r="BE145" s="5"/>
      <c r="BF145" s="410">
        <f>DATE(請求書!$K$29,請求書!$Q$29,'実績記録 （２枚用）'!AE145)</f>
        <v>45859</v>
      </c>
      <c r="BG145" s="411">
        <f t="shared" ref="BG145" si="496">SUMIF($AT$105:$AT$166,BF145,$AW$105:$AW$166)</f>
        <v>0</v>
      </c>
      <c r="BH145" s="419" t="str">
        <f>IF($AG145=TIME(2,0,0),コード表!$B$3,IF($AG145=TIME(2,30,0),コード表!$B$4,IF($AG145=TIME(3,0,0),コード表!$B$5,IF($AG145=TIME(3,30,0),コード表!$B$6,IF($AG145=TIME(4,0,0),コード表!$B$7,IF($AG145=TIME(4,30,0),コード表!$B$8,IF($AG145=TIME(5,0,0),コード表!$B$9,IF($AG145=TIME(5,30,0),コード表!$B$10,IF($AG145=TIME(6,0,0),コード表!$B$11,IF($AG145=TIME(6,30,0),コード表!$B$12,IF($AG145=TIME(7,0,0),コード表!$B$13,IF($AG145=TIME(7,30,0),コード表!$B$14,IF($AG145=TIME(8,0,0),コード表!$B$15,IF($AG145=TIME(8,30,0),コード表!$B$16,IF($AG145=TIME(9,0,0),コード表!$B$17,IF($AG145=TIME(9,30,0),コード表!$B$18,IF($AG145=TIME(10,0,0),コード表!$B$19,IF($AG145=TIME(10,30,0),コード表!$B$20,IF($AG145=TIME(11,0,0),コード表!$B$21,IF($AG145=TIME(11,30,0),コード表!$B$22,IF($AG145=TIME(12,0,0),コード表!$B$23,IF($AG145=TIME(12,30,0),コード表!$B$24,IF($AG145=TIME(13,0,0),コード表!$B$25,IF($AG145=TIME(13,30,0),コード表!$B$26,IF($AG145=TIME(14,0,0),コード表!$B$27,IF($AG145=TIME(14,30,0),コード表!$B$28,IF($AG145=TIME(15,0,0),コード表!$B$29,IF($AG145=TIME(15,30,0),コード表!$B$30,IF($AG145=TIME(16,0,0),コード表!$B$31,IF($AG145=TIME(16,30,0),コード表!$B$32,IF($AG145=TIME(17,0,0),コード表!$B$33,IF($AG145=TIME(17,30,0),コード表!$B$34,IF($AG145=TIME(18,0,0),コード表!$B$35,"")))))))))))))))))))))))))))))))))</f>
        <v/>
      </c>
      <c r="BI145" s="420" t="str">
        <f t="shared" ref="BI145" si="497">IF(SUMIFS($AY$105:$AY$166,$AT$105:$AT$166,BF145)&gt;0,"〇","")</f>
        <v/>
      </c>
      <c r="BJ145" s="420" t="str">
        <f>IF(BI145="","",IF($AG145=TIME(2,0,0),コード表!$B$36,IF($AG145=TIME(2,30,0),コード表!$B$37,IF($AG145=TIME(3,0,0),コード表!$B$38,IF($AG145=TIME(3,30,0),コード表!$B$39,IF($AG145=TIME(4,0,0),コード表!$B$40,IF($AG145=TIME(4,30,0),コード表!$B$41,IF($AG145=TIME(5,0,0),コード表!$B$42,IF($AG145=TIME(5,30,0),コード表!$B$43,IF($AG145=TIME(6,0,0),コード表!$B$44,IF($AG145=TIME(6,30,0),コード表!$B$45,IF($AG145=TIME(7,0,0),コード表!$B$46,IF($AG145=TIME(7,30,0),コード表!$B$47,IF($AG145=TIME(8,0,0),コード表!$B$48,IF($AG145=TIME(8,30,0),コード表!$B$49,IF($AG145=TIME(9,0,0),コード表!$B$50,IF($AG145=TIME(9,30,0),コード表!$B$51,IF($AG145=TIME(10,0,0),コード表!$B$52,IF($AG145=TIME(10,30,0),コード表!$B$53,IF($AG145=TIME(11,0,0),コード表!$B$54,IF($AG145=TIME(11,30,0),コード表!$B$55,IF($AG145=TIME(12,0,0),コード表!$B$56,IF($AG145=TIME(12,30,0),コード表!$B$57,IF($AG145=TIME(13,0,0),コード表!$B$58,IF($AG145=TIME(13,30,0),コード表!$B$59,IF($AG145=TIME(14,0,0),コード表!$B$60,IF($AG145=TIME(14,30,0),コード表!$B$61,IF($AG145=TIME(15,0,0),コード表!$B$62,IF($AG145=TIME(15,30,0),コード表!$B$63,IF($AG145=TIME(16,0,0),コード表!$B$64,IF($AG145=TIME(16,30,0),コード表!$B$65,IF($AG145=TIME(17,0,0),コード表!$B$66,IF($AG145=TIME(17,30,0),コード表!$B$67,IF($AG145=TIME(18,0,0),コード表!$B$68))))))))))))))))))))))))))))))))))</f>
        <v/>
      </c>
      <c r="BK145" s="420" t="str">
        <f t="shared" ref="BK145" si="498">IF(SUMIFS($AZ$105:$AZ$166,$AT$105:$AT$166,BF145)&gt;0,"〇","")</f>
        <v/>
      </c>
      <c r="BL145" s="420" t="str">
        <f>IF(BK145="","",IF($AG145=TIME(2,0,0),コード表!$B$69,IF($AG145=TIME(2,30,0),コード表!$B$70,IF($AG145=TIME(3,0,0),コード表!$B$71,IF($AG145=TIME(3,30,0),コード表!$B$72,IF($AG145=TIME(4,0,0),コード表!$B$73,IF($AG145=TIME(4,30,0),コード表!$B$74,IF($AG145=TIME(5,0,0),コード表!$B$75,IF($AG145=TIME(5,30,0),コード表!$B$76,IF($AG145=TIME(6,0,0),コード表!$B$77,IF($AG145=TIME(6,30,0),コード表!$B$78,IF($AG145=TIME(7,0,0),コード表!$B$79,IF($AG145=TIME(7,30,0),コード表!$B$80,IF($AG145=TIME(8,0,0),コード表!$B$81,IF($AG145=TIME(8,30,0),コード表!$B$82,IF($AG145=TIME(9,0,0),コード表!$B$83,IF($AG145=TIME(9,30,0),コード表!$B$84,IF($AG145=TIME(10,0,0),コード表!$B$85,IF($AG145=TIME(10,30,0),コード表!$B$86,IF($AG145=TIME(11,0,0),コード表!$B$87,IF($AG145=TIME(11,30,0),コード表!$B$88,IF($AG145=TIME(12,0,0),コード表!$B$89,IF($AG145=TIME(12,30,0),コード表!$B$90,IF($AG145=TIME(13,0,0),コード表!$B$91,IF($AG145=TIME(13,30,0),コード表!$B$92,IF($AG145=TIME(14,0,0),コード表!$B$93,IF($AG145=TIME(14,30,0),コード表!$B$94,IF($AG145=TIME(15,0,0),コード表!$B$95,IF($AG145=TIME(15,30,0),コード表!$B$96,IF($AG145=TIME(16,0,0),コード表!$B$97,IF($AG145=TIME(16,30,0),コード表!$B$98,IF($AG145=TIME(17,0,0),コード表!$B$99,IF($AG145=TIME(17,30,0),コード表!$B$100,IF($AG145=TIME(18,0,0),コード表!$B$101))))))))))))))))))))))))))))))))))</f>
        <v/>
      </c>
      <c r="BM145" s="407" t="str">
        <f t="shared" ref="BM145" si="499">IF(SUMIFS($BA$105:$BA$166,$AT$105:$AT$166,BF145)&gt;0,"〇","")</f>
        <v/>
      </c>
      <c r="BN145" s="407" t="str">
        <f>IF(BM145="","",IF($AG145=TIME(2,0,0),コード表!$B$102,IF($AG145=TIME(2,30,0),コード表!$B$103,IF($AG145=TIME(3,0,0),コード表!$B$104,IF($AG145=TIME(3,30,0),コード表!$B$105,IF($AG145=TIME(4,0,0),コード表!$B$106,IF($AG145=TIME(4,30,0),コード表!$B$107,IF($AG145=TIME(5,0,0),コード表!$B$108,IF($AG145=TIME(5,30,0),コード表!$B$109,IF($AG145=TIME(6,0,0),コード表!$B$110,IF($AG145=TIME(6,30,0),コード表!$B$111,IF($AG145=TIME(7,0,0),コード表!$B$112,IF($AG145=TIME(7,30,0),コード表!$B$113,IF($AG145=TIME(8,0,0),コード表!$B$114,IF($AG145=TIME(8,30,0),コード表!$B$115,IF($AG145=TIME(9,0,0),コード表!$B$116,IF($AG145=TIME(9,30,0),コード表!$B$117,IF($AG145=TIME(10,0,0),コード表!$B$118,IF($AG145=TIME(10,30,0),コード表!$B$119,IF($AG145=TIME(11,0,0),コード表!$B$120,IF($AG145=TIME(11,30,0),コード表!$B$121,IF($AG145=TIME(12,0,0),コード表!$B$122,IF($AG145=TIME(12,30,0),コード表!$B$123,IF($AG145=TIME(13,0,0),コード表!$B$124,IF($AG145=TIME(13,30,0),コード表!$B$125,IF($AG145=TIME(14,0,0),コード表!$B$126,IF($AG145=TIME(14,30,0),コード表!$B$127,IF($AG145=TIME(15,0,0),コード表!$B$128,IF($AG145=TIME(15,30,0),コード表!$B$129,IF($AG145=TIME(16,0,0),コード表!$B$130,IF($AG145=TIME(16,30,0),コード表!$B$131,IF($AG145=TIME(17,0,0),コード表!$B$132,IF($AG145=TIME(17,30,0),コード表!$B$133,IF($AG145=TIME(18,0,0),コード表!$B$134))))))))))))))))))))))))))))))))))</f>
        <v/>
      </c>
      <c r="BO145" s="408" t="str">
        <f t="shared" ref="BO145" si="500">IF(SUMIF($AT$105:$AT$166,BF145,$BB$105:$BB$166)=0,"",SUMIF($AT$105:$AT$166,BF145,$BB$105:$BB$166))</f>
        <v/>
      </c>
      <c r="BP145" s="409" t="str">
        <f t="shared" ref="BP145" si="501">IF(AND(BH145="",BJ145="",BL145="",BN145="",BO145=""),"",MAX(BH145+BJ145,BH145+BL145,BH145+BN145))</f>
        <v/>
      </c>
      <c r="BQ145" s="406" t="str">
        <f t="shared" ref="BQ145" si="502">IF(AND(BH145="",BJ145="",BL145="",BN145=""),"",IF(AND(BJ145="",BL145="",BN145=""),"加算無",IF(MAX(BH145+BJ145+BO145,BH145+BL145+BO145,BH145+BN145+BO145)=BH145+BJ145+BO145,"重度",IF(MAX(BH145+BJ145+BO145,BH145+BL145+BO145,BH145+BN145+BO145)=BH145+BL145+BO145,"外",IF(MAX(BH145+BJ145+BO145,BH145+BL145+BO145,BH145+BN145+BO145)=BH145+BN145+BO145,"内")))))</f>
        <v/>
      </c>
    </row>
    <row r="146" spans="1:69" ht="17.850000000000001" customHeight="1" thickTop="1" thickBot="1">
      <c r="A146" s="12"/>
      <c r="B146" s="23"/>
      <c r="C146" s="288"/>
      <c r="D146" s="289"/>
      <c r="E146" s="292"/>
      <c r="F146" s="293"/>
      <c r="G146" s="296"/>
      <c r="H146" s="297"/>
      <c r="I146" s="299"/>
      <c r="J146" s="301"/>
      <c r="K146" s="297"/>
      <c r="L146" s="301"/>
      <c r="M146" s="297"/>
      <c r="N146" s="299"/>
      <c r="O146" s="417"/>
      <c r="P146" s="418"/>
      <c r="Q146" s="394"/>
      <c r="R146" s="395"/>
      <c r="S146" s="378"/>
      <c r="T146" s="379"/>
      <c r="U146" s="382"/>
      <c r="V146" s="383"/>
      <c r="W146" s="382"/>
      <c r="X146" s="383"/>
      <c r="Y146" s="382"/>
      <c r="Z146" s="398"/>
      <c r="AA146" s="402"/>
      <c r="AB146" s="403"/>
      <c r="AC146" s="404"/>
      <c r="AD146" s="127"/>
      <c r="AE146" s="430"/>
      <c r="AF146" s="432"/>
      <c r="AG146" s="387"/>
      <c r="AH146" s="388"/>
      <c r="AI146" s="388"/>
      <c r="AJ146" s="389"/>
      <c r="AK146" s="374"/>
      <c r="AL146" s="374"/>
      <c r="AM146" s="374"/>
      <c r="AN146" s="374"/>
      <c r="AO146" s="375"/>
      <c r="AP146" s="128"/>
      <c r="AQ146" s="129"/>
      <c r="AR146" s="128"/>
      <c r="AS146" s="5"/>
      <c r="AT146" s="390"/>
      <c r="AU146" s="391"/>
      <c r="AV146" s="391"/>
      <c r="AW146" s="421"/>
      <c r="AX146" s="546"/>
      <c r="AY146" s="546"/>
      <c r="AZ146" s="546"/>
      <c r="BA146" s="547"/>
      <c r="BB146" s="408"/>
      <c r="BC146" s="5"/>
      <c r="BD146" s="5"/>
      <c r="BE146" s="5"/>
      <c r="BF146" s="410"/>
      <c r="BG146" s="411"/>
      <c r="BH146" s="419"/>
      <c r="BI146" s="420"/>
      <c r="BJ146" s="420"/>
      <c r="BK146" s="420"/>
      <c r="BL146" s="420"/>
      <c r="BM146" s="407"/>
      <c r="BN146" s="407"/>
      <c r="BO146" s="408"/>
      <c r="BP146" s="409"/>
      <c r="BQ146" s="406"/>
    </row>
    <row r="147" spans="1:69" ht="17.850000000000001" customHeight="1" thickTop="1" thickBot="1">
      <c r="A147" s="12"/>
      <c r="B147" s="23"/>
      <c r="C147" s="288"/>
      <c r="D147" s="289"/>
      <c r="E147" s="290" t="str">
        <f>IF(C147="","",TEXT(AT147,"aaa"))</f>
        <v/>
      </c>
      <c r="F147" s="291"/>
      <c r="G147" s="294"/>
      <c r="H147" s="295"/>
      <c r="I147" s="412" t="s">
        <v>122</v>
      </c>
      <c r="J147" s="413"/>
      <c r="K147" s="414"/>
      <c r="L147" s="413"/>
      <c r="M147" s="414"/>
      <c r="N147" s="412" t="s">
        <v>122</v>
      </c>
      <c r="O147" s="415"/>
      <c r="P147" s="416"/>
      <c r="Q147" s="438" t="str">
        <f t="shared" ref="Q147" si="503">IF(G147="","",IF(AW147&lt;TIME(2,0,0),TIME(2,0,0),IF(MINUTE(AW147)&lt;30,TIME(HOUR(AW147),30,0),TIME(HOUR(AW147)+1,0,0))))</f>
        <v/>
      </c>
      <c r="R147" s="439"/>
      <c r="S147" s="442"/>
      <c r="T147" s="443"/>
      <c r="U147" s="396"/>
      <c r="V147" s="444"/>
      <c r="W147" s="396"/>
      <c r="X147" s="444"/>
      <c r="Y147" s="396"/>
      <c r="Z147" s="397"/>
      <c r="AA147" s="399"/>
      <c r="AB147" s="400"/>
      <c r="AC147" s="401"/>
      <c r="AD147" s="127"/>
      <c r="AE147" s="429">
        <v>22</v>
      </c>
      <c r="AF147" s="431" t="str">
        <f t="shared" ref="AF147" ca="1" si="504">IF(OR($AE$10="",AE147=""),"",TEXT(DATE(YEAR(TODAY()),$AE$10,AE147),"aaa"))</f>
        <v>火</v>
      </c>
      <c r="AG147" s="384" t="str">
        <f>IF(BG147=0,"",IF(BG147&lt;TIME(2,0,0),TIME(2,0,0),IF(MINUTE(BG147)&lt;30,TIME(HOUR(BG147),30,0),TIME(HOUR(BG147)+1,0,0))))</f>
        <v/>
      </c>
      <c r="AH147" s="385"/>
      <c r="AI147" s="385"/>
      <c r="AJ147" s="386"/>
      <c r="AK147" s="372" t="str">
        <f t="shared" ref="AK147" si="505">IF(AND(BH147="",BJ147="",BL147="",BN147="",BO147=""),"",MAX(BH147+BJ147+BO147,BH147+BL147+BO147,BH147+BN147+BO147))</f>
        <v/>
      </c>
      <c r="AL147" s="372"/>
      <c r="AM147" s="372"/>
      <c r="AN147" s="372"/>
      <c r="AO147" s="373"/>
      <c r="AP147" s="128"/>
      <c r="AQ147" s="129"/>
      <c r="AR147" s="128"/>
      <c r="AS147" s="5"/>
      <c r="AT147" s="390" t="e">
        <f>DATE(請求書!$K$29,請求書!$Q$29,'実績記録 （２枚用）'!C147)</f>
        <v>#NUM!</v>
      </c>
      <c r="AU147" s="391">
        <f>TIME(G147,J147,0)</f>
        <v>0</v>
      </c>
      <c r="AV147" s="391">
        <f>TIME(L147,O147,0)</f>
        <v>0</v>
      </c>
      <c r="AW147" s="421">
        <f t="shared" ref="AW147" si="506">AV147-AU147</f>
        <v>0</v>
      </c>
      <c r="AX147" s="546" t="str">
        <f>IF($Q147=TIME(2,0,0),コード表!$B$3,IF($Q147=TIME(2,30,0),コード表!$B$4,IF($Q147=TIME(3,0,0),コード表!$B$5,IF($Q147=TIME(3,30,0),コード表!$B$6,IF($Q147=TIME(4,0,0),コード表!$B$7,IF($Q147=TIME(4,30,0),コード表!$B$8,IF($Q147=TIME(5,0,0),コード表!$B$9,IF($Q147=TIME(5,30,0),コード表!$B$10,IF($Q147=TIME(6,0,0),コード表!$B$11,IF($Q147=TIME(6,30,0),コード表!$B$12,IF($Q147=TIME(7,0,0),コード表!$B$13,IF($Q147=TIME(7,30,0),コード表!$B$14,IF($Q147=TIME(8,0,0),コード表!$B$15,IF($Q147=TIME(8,30,0),コード表!$B$16,IF($Q147=TIME(9,0,0),コード表!$B$17,IF($Q147=TIME(9,30,0),コード表!$B$18,IF($Q147=TIME(10,0,0),コード表!$B$19,IF($Q147=TIME(10,30,0),コード表!$B$20,IF($Q147=TIME(11,0,0),コード表!$B$21,IF($Q147=TIME(11,30,0),コード表!$B$22,IF($Q147=TIME(12,0,0),コード表!$B$23,IF($Q147=TIME(12,30,0),コード表!$B$24,IF($Q147=TIME(13,0,0),コード表!$B$25,IF($Q147=TIME(13,30,0),コード表!$B$26,IF($Q147=TIME(14,0,0),コード表!$B$27,IF($Q147=TIME(14,30,0),コード表!$B$28,IF($Q147=TIME(15,0,0),コード表!$B$29,IF($Q147=TIME(15,30,0),コード表!$B$30,IF($Q147=TIME(16,0,0),コード表!$B$31,IF($Q147=TIME(16,30,0),コード表!$B$32,IF($Q147=TIME(17,0,0),コード表!$B$33,IF($Q147=TIME(17,30,0),コード表!$B$34,IF($Q147=TIME(18,0,0),コード表!$B$35,"")))))))))))))))))))))))))))))))))</f>
        <v/>
      </c>
      <c r="AY147" s="546" t="str">
        <f>IF(S147="","",IF($Q147=TIME(2,0,0),コード表!$B$36,IF($Q147=TIME(2,30,0),コード表!$B$37,IF($Q147=TIME(3,0,0),コード表!$B$38,IF($Q147=TIME(3,30,0),コード表!$B$39,IF($Q147=TIME(4,0,0),コード表!$B$40,IF($Q147=TIME(4,30,0),コード表!$B$41,IF($Q147=TIME(5,0,0),コード表!$B$42,IF($Q147=TIME(5,30,0),コード表!$B$43,IF($Q147=TIME(6,0,0),コード表!$B$44,IF($Q147=TIME(6,30,0),コード表!$B$45,IF($Q147=TIME(7,0,0),コード表!$B$46,IF($Q147=TIME(7,30,0),コード表!$B$47,IF($Q147=TIME(8,0,0),コード表!$B$48,IF($Q147=TIME(8,30,0),コード表!$B$49,IF($Q147=TIME(9,0,0),コード表!$B$50,IF($Q147=TIME(9,30,0),コード表!$B$51,IF($Q147=TIME(10,0,0),コード表!$B$52,IF($Q147=TIME(10,30,0),コード表!$B$53,IF($Q147=TIME(11,0,0),コード表!$B$54,IF($Q147=TIME(11,30,0),コード表!$B$55,IF($Q147=TIME(12,0,0),コード表!$B$56,IF($Q147=TIME(12,30,0),コード表!$B$57,IF($Q147=TIME(13,0,0),コード表!$B$58,IF($Q147=TIME(13,30,0),コード表!$B$59,IF($Q147=TIME(14,0,0),コード表!$B$60,IF($Q147=TIME(14,30,0),コード表!$B$61,IF($Q147=TIME(15,0,0),コード表!$B$62,IF($Q147=TIME(15,30,0),コード表!$B$63,IF($Q147=TIME(16,0,0),コード表!$B$64,IF($Q147=TIME(16,30,0),コード表!$B$65,IF($Q147=TIME(17,0,0),コード表!$B$66,IF($Q147=TIME(17,30,0),コード表!$B$67,IF($Q147=TIME(18,0,0),コード表!$B$68))))))))))))))))))))))))))))))))))</f>
        <v/>
      </c>
      <c r="AZ147" s="546" t="str">
        <f>IF(U147="","",IF($Q147=TIME(2,0,0),コード表!$B$69,IF($Q147=TIME(2,30,0),コード表!$B$70,IF($Q147=TIME(3,0,0),コード表!$B$71,IF($Q147=TIME(3,30,0),コード表!$B$72,IF($Q147=TIME(4,0,0),コード表!$B$73,IF($Q147=TIME(4,30,0),コード表!$B$74,IF($Q147=TIME(5,0,0),コード表!$B$75,IF($Q147=TIME(5,30,0),コード表!$B$76,IF($Q147=TIME(6,0,0),コード表!$B$77,IF($Q147=TIME(6,30,0),コード表!$B$78,IF($Q147=TIME(7,0,0),コード表!$B$79,IF($Q147=TIME(7,30,0),コード表!$B$80,IF($Q147=TIME(8,0,0),コード表!$B$81,IF($Q147=TIME(8,30,0),コード表!$B$82,IF($Q147=TIME(9,0,0),コード表!$B$83,IF($Q147=TIME(9,30,0),コード表!$B$84,IF($Q147=TIME(10,0,0),コード表!$B$85,IF($Q147=TIME(10,30,0),コード表!$B$86,IF($Q147=TIME(11,0,0),コード表!$B$87,IF($Q147=TIME(11,30,0),コード表!$B$88,IF($Q147=TIME(12,0,0),コード表!$B$89,IF($Q147=TIME(12,30,0),コード表!$B$90,IF($Q147=TIME(13,0,0),コード表!$B$91,IF($Q147=TIME(13,30,0),コード表!$B$92,IF($Q147=TIME(14,0,0),コード表!$B$93,IF($Q147=TIME(14,30,0),コード表!$B$94,IF($Q147=TIME(15,0,0),コード表!$B$95,IF($Q147=TIME(15,30,0),コード表!$B$96,IF($Q147=TIME(16,0,0),コード表!$B$97,IF($Q147=TIME(16,30,0),コード表!$B$98,IF($Q147=TIME(17,0,0),コード表!$B$99,IF($Q147=TIME(17,30,0),コード表!$B$100,IF($Q147=TIME(18,0,0),コード表!$B$101))))))))))))))))))))))))))))))))))</f>
        <v/>
      </c>
      <c r="BA147" s="547" t="str">
        <f>IF(W147="","",IF($Q147=TIME(2,0,0),コード表!$B$102,IF($Q147=TIME(2,30,0),コード表!$B$103,IF($Q147=TIME(3,0,0),コード表!$B$104,IF($Q147=TIME(3,30,0),コード表!$B$105,IF($Q147=TIME(4,0,0),コード表!$B$106,IF($Q147=TIME(4,30,0),コード表!$B$107,IF($Q147=TIME(5,0,0),コード表!$B$108,IF($Q147=TIME(5,30,0),コード表!$B$109,IF($Q147=TIME(6,0,0),コード表!$B$110,IF($Q147=TIME(6,30,0),コード表!$B$111,IF($Q147=TIME(7,0,0),コード表!$B$112,IF($Q147=TIME(7,30,0),コード表!$B$113,IF($Q147=TIME(8,0,0),コード表!$B$114,IF($Q147=TIME(8,30,0),コード表!$B$115,IF($Q147=TIME(9,0,0),コード表!$B$116,IF($Q147=TIME(9,30,0),コード表!$B$117,IF($Q147=TIME(10,0,0),コード表!$B$118,IF($Q147=TIME(10,30,0),コード表!$B$119,IF($Q147=TIME(11,0,0),コード表!$B$120,IF($Q147=TIME(11,30,0),コード表!$B$121,IF($Q147=TIME(12,0,0),コード表!$B$122,IF($Q147=TIME(12,30,0),コード表!$B$123,IF($Q147=TIME(13,0,0),コード表!$B$124,IF($Q147=TIME(13,30,0),コード表!$B$125,IF($Q147=TIME(14,0,0),コード表!$B$126,IF($Q147=TIME(14,30,0),コード表!$B$127,IF($Q147=TIME(15,0,0),コード表!$B$128,IF($Q147=TIME(15,30,0),コード表!$B$129,IF($Q147=TIME(16,0,0),コード表!$B$130,IF($Q147=TIME(16,30,0),コード表!$B$131,IF($Q147=TIME(17,0,0),コード表!$B$132,IF($Q147=TIME(17,30,0),コード表!$B$133,IF($Q147=TIME(18,0,0),コード表!$B$134))))))))))))))))))))))))))))))))))</f>
        <v/>
      </c>
      <c r="BB147" s="408" t="str">
        <f>IF(Y147="","",Y147*コード表!$B$135)</f>
        <v/>
      </c>
      <c r="BC147" s="5"/>
      <c r="BD147" s="5"/>
      <c r="BE147" s="5"/>
      <c r="BF147" s="410">
        <f>DATE(請求書!$K$29,請求書!$Q$29,'実績記録 （２枚用）'!AE147)</f>
        <v>45860</v>
      </c>
      <c r="BG147" s="411">
        <f t="shared" ref="BG147" si="507">SUMIF($AT$105:$AT$166,BF147,$AW$105:$AW$166)</f>
        <v>0</v>
      </c>
      <c r="BH147" s="419" t="str">
        <f>IF($AG147=TIME(2,0,0),コード表!$B$3,IF($AG147=TIME(2,30,0),コード表!$B$4,IF($AG147=TIME(3,0,0),コード表!$B$5,IF($AG147=TIME(3,30,0),コード表!$B$6,IF($AG147=TIME(4,0,0),コード表!$B$7,IF($AG147=TIME(4,30,0),コード表!$B$8,IF($AG147=TIME(5,0,0),コード表!$B$9,IF($AG147=TIME(5,30,0),コード表!$B$10,IF($AG147=TIME(6,0,0),コード表!$B$11,IF($AG147=TIME(6,30,0),コード表!$B$12,IF($AG147=TIME(7,0,0),コード表!$B$13,IF($AG147=TIME(7,30,0),コード表!$B$14,IF($AG147=TIME(8,0,0),コード表!$B$15,IF($AG147=TIME(8,30,0),コード表!$B$16,IF($AG147=TIME(9,0,0),コード表!$B$17,IF($AG147=TIME(9,30,0),コード表!$B$18,IF($AG147=TIME(10,0,0),コード表!$B$19,IF($AG147=TIME(10,30,0),コード表!$B$20,IF($AG147=TIME(11,0,0),コード表!$B$21,IF($AG147=TIME(11,30,0),コード表!$B$22,IF($AG147=TIME(12,0,0),コード表!$B$23,IF($AG147=TIME(12,30,0),コード表!$B$24,IF($AG147=TIME(13,0,0),コード表!$B$25,IF($AG147=TIME(13,30,0),コード表!$B$26,IF($AG147=TIME(14,0,0),コード表!$B$27,IF($AG147=TIME(14,30,0),コード表!$B$28,IF($AG147=TIME(15,0,0),コード表!$B$29,IF($AG147=TIME(15,30,0),コード表!$B$30,IF($AG147=TIME(16,0,0),コード表!$B$31,IF($AG147=TIME(16,30,0),コード表!$B$32,IF($AG147=TIME(17,0,0),コード表!$B$33,IF($AG147=TIME(17,30,0),コード表!$B$34,IF($AG147=TIME(18,0,0),コード表!$B$35,"")))))))))))))))))))))))))))))))))</f>
        <v/>
      </c>
      <c r="BI147" s="420" t="str">
        <f t="shared" ref="BI147" si="508">IF(SUMIFS($AY$105:$AY$166,$AT$105:$AT$166,BF147)&gt;0,"〇","")</f>
        <v/>
      </c>
      <c r="BJ147" s="420" t="str">
        <f>IF(BI147="","",IF($AG147=TIME(2,0,0),コード表!$B$36,IF($AG147=TIME(2,30,0),コード表!$B$37,IF($AG147=TIME(3,0,0),コード表!$B$38,IF($AG147=TIME(3,30,0),コード表!$B$39,IF($AG147=TIME(4,0,0),コード表!$B$40,IF($AG147=TIME(4,30,0),コード表!$B$41,IF($AG147=TIME(5,0,0),コード表!$B$42,IF($AG147=TIME(5,30,0),コード表!$B$43,IF($AG147=TIME(6,0,0),コード表!$B$44,IF($AG147=TIME(6,30,0),コード表!$B$45,IF($AG147=TIME(7,0,0),コード表!$B$46,IF($AG147=TIME(7,30,0),コード表!$B$47,IF($AG147=TIME(8,0,0),コード表!$B$48,IF($AG147=TIME(8,30,0),コード表!$B$49,IF($AG147=TIME(9,0,0),コード表!$B$50,IF($AG147=TIME(9,30,0),コード表!$B$51,IF($AG147=TIME(10,0,0),コード表!$B$52,IF($AG147=TIME(10,30,0),コード表!$B$53,IF($AG147=TIME(11,0,0),コード表!$B$54,IF($AG147=TIME(11,30,0),コード表!$B$55,IF($AG147=TIME(12,0,0),コード表!$B$56,IF($AG147=TIME(12,30,0),コード表!$B$57,IF($AG147=TIME(13,0,0),コード表!$B$58,IF($AG147=TIME(13,30,0),コード表!$B$59,IF($AG147=TIME(14,0,0),コード表!$B$60,IF($AG147=TIME(14,30,0),コード表!$B$61,IF($AG147=TIME(15,0,0),コード表!$B$62,IF($AG147=TIME(15,30,0),コード表!$B$63,IF($AG147=TIME(16,0,0),コード表!$B$64,IF($AG147=TIME(16,30,0),コード表!$B$65,IF($AG147=TIME(17,0,0),コード表!$B$66,IF($AG147=TIME(17,30,0),コード表!$B$67,IF($AG147=TIME(18,0,0),コード表!$B$68))))))))))))))))))))))))))))))))))</f>
        <v/>
      </c>
      <c r="BK147" s="420" t="str">
        <f t="shared" ref="BK147" si="509">IF(SUMIFS($AZ$105:$AZ$166,$AT$105:$AT$166,BF147)&gt;0,"〇","")</f>
        <v/>
      </c>
      <c r="BL147" s="420" t="str">
        <f>IF(BK147="","",IF($AG147=TIME(2,0,0),コード表!$B$69,IF($AG147=TIME(2,30,0),コード表!$B$70,IF($AG147=TIME(3,0,0),コード表!$B$71,IF($AG147=TIME(3,30,0),コード表!$B$72,IF($AG147=TIME(4,0,0),コード表!$B$73,IF($AG147=TIME(4,30,0),コード表!$B$74,IF($AG147=TIME(5,0,0),コード表!$B$75,IF($AG147=TIME(5,30,0),コード表!$B$76,IF($AG147=TIME(6,0,0),コード表!$B$77,IF($AG147=TIME(6,30,0),コード表!$B$78,IF($AG147=TIME(7,0,0),コード表!$B$79,IF($AG147=TIME(7,30,0),コード表!$B$80,IF($AG147=TIME(8,0,0),コード表!$B$81,IF($AG147=TIME(8,30,0),コード表!$B$82,IF($AG147=TIME(9,0,0),コード表!$B$83,IF($AG147=TIME(9,30,0),コード表!$B$84,IF($AG147=TIME(10,0,0),コード表!$B$85,IF($AG147=TIME(10,30,0),コード表!$B$86,IF($AG147=TIME(11,0,0),コード表!$B$87,IF($AG147=TIME(11,30,0),コード表!$B$88,IF($AG147=TIME(12,0,0),コード表!$B$89,IF($AG147=TIME(12,30,0),コード表!$B$90,IF($AG147=TIME(13,0,0),コード表!$B$91,IF($AG147=TIME(13,30,0),コード表!$B$92,IF($AG147=TIME(14,0,0),コード表!$B$93,IF($AG147=TIME(14,30,0),コード表!$B$94,IF($AG147=TIME(15,0,0),コード表!$B$95,IF($AG147=TIME(15,30,0),コード表!$B$96,IF($AG147=TIME(16,0,0),コード表!$B$97,IF($AG147=TIME(16,30,0),コード表!$B$98,IF($AG147=TIME(17,0,0),コード表!$B$99,IF($AG147=TIME(17,30,0),コード表!$B$100,IF($AG147=TIME(18,0,0),コード表!$B$101))))))))))))))))))))))))))))))))))</f>
        <v/>
      </c>
      <c r="BM147" s="407" t="str">
        <f t="shared" ref="BM147" si="510">IF(SUMIFS($BA$105:$BA$166,$AT$105:$AT$166,BF147)&gt;0,"〇","")</f>
        <v/>
      </c>
      <c r="BN147" s="407" t="str">
        <f>IF(BM147="","",IF($AG147=TIME(2,0,0),コード表!$B$102,IF($AG147=TIME(2,30,0),コード表!$B$103,IF($AG147=TIME(3,0,0),コード表!$B$104,IF($AG147=TIME(3,30,0),コード表!$B$105,IF($AG147=TIME(4,0,0),コード表!$B$106,IF($AG147=TIME(4,30,0),コード表!$B$107,IF($AG147=TIME(5,0,0),コード表!$B$108,IF($AG147=TIME(5,30,0),コード表!$B$109,IF($AG147=TIME(6,0,0),コード表!$B$110,IF($AG147=TIME(6,30,0),コード表!$B$111,IF($AG147=TIME(7,0,0),コード表!$B$112,IF($AG147=TIME(7,30,0),コード表!$B$113,IF($AG147=TIME(8,0,0),コード表!$B$114,IF($AG147=TIME(8,30,0),コード表!$B$115,IF($AG147=TIME(9,0,0),コード表!$B$116,IF($AG147=TIME(9,30,0),コード表!$B$117,IF($AG147=TIME(10,0,0),コード表!$B$118,IF($AG147=TIME(10,30,0),コード表!$B$119,IF($AG147=TIME(11,0,0),コード表!$B$120,IF($AG147=TIME(11,30,0),コード表!$B$121,IF($AG147=TIME(12,0,0),コード表!$B$122,IF($AG147=TIME(12,30,0),コード表!$B$123,IF($AG147=TIME(13,0,0),コード表!$B$124,IF($AG147=TIME(13,30,0),コード表!$B$125,IF($AG147=TIME(14,0,0),コード表!$B$126,IF($AG147=TIME(14,30,0),コード表!$B$127,IF($AG147=TIME(15,0,0),コード表!$B$128,IF($AG147=TIME(15,30,0),コード表!$B$129,IF($AG147=TIME(16,0,0),コード表!$B$130,IF($AG147=TIME(16,30,0),コード表!$B$131,IF($AG147=TIME(17,0,0),コード表!$B$132,IF($AG147=TIME(17,30,0),コード表!$B$133,IF($AG147=TIME(18,0,0),コード表!$B$134))))))))))))))))))))))))))))))))))</f>
        <v/>
      </c>
      <c r="BO147" s="408" t="str">
        <f t="shared" ref="BO147" si="511">IF(SUMIF($AT$105:$AT$166,BF147,$BB$105:$BB$166)=0,"",SUMIF($AT$105:$AT$166,BF147,$BB$105:$BB$166))</f>
        <v/>
      </c>
      <c r="BP147" s="409" t="str">
        <f t="shared" ref="BP147" si="512">IF(AND(BH147="",BJ147="",BL147="",BN147="",BO147=""),"",MAX(BH147+BJ147,BH147+BL147,BH147+BN147))</f>
        <v/>
      </c>
      <c r="BQ147" s="406" t="str">
        <f t="shared" ref="BQ147" si="513">IF(AND(BH147="",BJ147="",BL147="",BN147=""),"",IF(AND(BJ147="",BL147="",BN147=""),"加算無",IF(MAX(BH147+BJ147+BO147,BH147+BL147+BO147,BH147+BN147+BO147)=BH147+BJ147+BO147,"重度",IF(MAX(BH147+BJ147+BO147,BH147+BL147+BO147,BH147+BN147+BO147)=BH147+BL147+BO147,"外",IF(MAX(BH147+BJ147+BO147,BH147+BL147+BO147,BH147+BN147+BO147)=BH147+BN147+BO147,"内")))))</f>
        <v/>
      </c>
    </row>
    <row r="148" spans="1:69" ht="17.850000000000001" customHeight="1" thickTop="1" thickBot="1">
      <c r="A148" s="12"/>
      <c r="B148" s="23"/>
      <c r="C148" s="288"/>
      <c r="D148" s="289"/>
      <c r="E148" s="292"/>
      <c r="F148" s="293"/>
      <c r="G148" s="296"/>
      <c r="H148" s="297"/>
      <c r="I148" s="299"/>
      <c r="J148" s="301"/>
      <c r="K148" s="297"/>
      <c r="L148" s="301"/>
      <c r="M148" s="297"/>
      <c r="N148" s="299"/>
      <c r="O148" s="417"/>
      <c r="P148" s="418"/>
      <c r="Q148" s="394"/>
      <c r="R148" s="395"/>
      <c r="S148" s="378"/>
      <c r="T148" s="379"/>
      <c r="U148" s="382"/>
      <c r="V148" s="383"/>
      <c r="W148" s="382"/>
      <c r="X148" s="383"/>
      <c r="Y148" s="382"/>
      <c r="Z148" s="398"/>
      <c r="AA148" s="402"/>
      <c r="AB148" s="403"/>
      <c r="AC148" s="404"/>
      <c r="AD148" s="127"/>
      <c r="AE148" s="430"/>
      <c r="AF148" s="432"/>
      <c r="AG148" s="387"/>
      <c r="AH148" s="388"/>
      <c r="AI148" s="388"/>
      <c r="AJ148" s="389"/>
      <c r="AK148" s="374"/>
      <c r="AL148" s="374"/>
      <c r="AM148" s="374"/>
      <c r="AN148" s="374"/>
      <c r="AO148" s="375"/>
      <c r="AP148" s="128"/>
      <c r="AQ148" s="129"/>
      <c r="AR148" s="128"/>
      <c r="AS148" s="5"/>
      <c r="AT148" s="390"/>
      <c r="AU148" s="391"/>
      <c r="AV148" s="391"/>
      <c r="AW148" s="421"/>
      <c r="AX148" s="546"/>
      <c r="AY148" s="546"/>
      <c r="AZ148" s="546"/>
      <c r="BA148" s="547"/>
      <c r="BB148" s="408"/>
      <c r="BC148" s="5"/>
      <c r="BD148" s="5"/>
      <c r="BE148" s="5"/>
      <c r="BF148" s="410"/>
      <c r="BG148" s="411"/>
      <c r="BH148" s="419"/>
      <c r="BI148" s="420"/>
      <c r="BJ148" s="420"/>
      <c r="BK148" s="420"/>
      <c r="BL148" s="420"/>
      <c r="BM148" s="407"/>
      <c r="BN148" s="407"/>
      <c r="BO148" s="408"/>
      <c r="BP148" s="409"/>
      <c r="BQ148" s="406"/>
    </row>
    <row r="149" spans="1:69" ht="17.850000000000001" customHeight="1" thickTop="1" thickBot="1">
      <c r="A149" s="12"/>
      <c r="B149" s="23"/>
      <c r="C149" s="288"/>
      <c r="D149" s="289"/>
      <c r="E149" s="290" t="str">
        <f>IF(C149="","",TEXT(AT149,"aaa"))</f>
        <v/>
      </c>
      <c r="F149" s="291"/>
      <c r="G149" s="445"/>
      <c r="H149" s="414"/>
      <c r="I149" s="412" t="s">
        <v>122</v>
      </c>
      <c r="J149" s="413"/>
      <c r="K149" s="414"/>
      <c r="L149" s="413"/>
      <c r="M149" s="414"/>
      <c r="N149" s="412" t="s">
        <v>122</v>
      </c>
      <c r="O149" s="415"/>
      <c r="P149" s="416"/>
      <c r="Q149" s="438" t="str">
        <f t="shared" ref="Q149" si="514">IF(G149="","",IF(AW149&lt;TIME(2,0,0),TIME(2,0,0),IF(MINUTE(AW149)&lt;30,TIME(HOUR(AW149),30,0),TIME(HOUR(AW149)+1,0,0))))</f>
        <v/>
      </c>
      <c r="R149" s="439"/>
      <c r="S149" s="442"/>
      <c r="T149" s="443"/>
      <c r="U149" s="396"/>
      <c r="V149" s="444"/>
      <c r="W149" s="396"/>
      <c r="X149" s="444"/>
      <c r="Y149" s="396"/>
      <c r="Z149" s="397"/>
      <c r="AA149" s="399"/>
      <c r="AB149" s="400"/>
      <c r="AC149" s="401"/>
      <c r="AD149" s="127"/>
      <c r="AE149" s="429">
        <v>23</v>
      </c>
      <c r="AF149" s="431" t="str">
        <f t="shared" ref="AF149" ca="1" si="515">IF(OR($AE$10="",AE149=""),"",TEXT(DATE(YEAR(TODAY()),$AE$10,AE149),"aaa"))</f>
        <v>水</v>
      </c>
      <c r="AG149" s="384" t="str">
        <f t="shared" ref="AG149" si="516">IF(BG149=0,"",IF(BG149&lt;TIME(2,0,0),TIME(2,0,0),IF(MINUTE(BG149)&lt;30,TIME(HOUR(BG149),30,0),TIME(HOUR(BG149)+1,0,0))))</f>
        <v/>
      </c>
      <c r="AH149" s="385"/>
      <c r="AI149" s="385"/>
      <c r="AJ149" s="386"/>
      <c r="AK149" s="372" t="str">
        <f t="shared" ref="AK149" si="517">IF(AND(BH149="",BJ149="",BL149="",BN149="",BO149=""),"",MAX(BH149+BJ149+BO149,BH149+BL149+BO149,BH149+BN149+BO149))</f>
        <v/>
      </c>
      <c r="AL149" s="372"/>
      <c r="AM149" s="372"/>
      <c r="AN149" s="372"/>
      <c r="AO149" s="373"/>
      <c r="AP149" s="128"/>
      <c r="AQ149" s="129"/>
      <c r="AR149" s="128"/>
      <c r="AS149" s="5"/>
      <c r="AT149" s="390" t="e">
        <f>DATE(請求書!$K$29,請求書!$Q$29,'実績記録 （２枚用）'!C149)</f>
        <v>#NUM!</v>
      </c>
      <c r="AU149" s="391">
        <f>TIME(G149,J149,0)</f>
        <v>0</v>
      </c>
      <c r="AV149" s="391">
        <f>TIME(L149,O149,0)</f>
        <v>0</v>
      </c>
      <c r="AW149" s="421">
        <f t="shared" ref="AW149" si="518">AV149-AU149</f>
        <v>0</v>
      </c>
      <c r="AX149" s="546" t="str">
        <f>IF($Q149=TIME(2,0,0),コード表!$B$3,IF($Q149=TIME(2,30,0),コード表!$B$4,IF($Q149=TIME(3,0,0),コード表!$B$5,IF($Q149=TIME(3,30,0),コード表!$B$6,IF($Q149=TIME(4,0,0),コード表!$B$7,IF($Q149=TIME(4,30,0),コード表!$B$8,IF($Q149=TIME(5,0,0),コード表!$B$9,IF($Q149=TIME(5,30,0),コード表!$B$10,IF($Q149=TIME(6,0,0),コード表!$B$11,IF($Q149=TIME(6,30,0),コード表!$B$12,IF($Q149=TIME(7,0,0),コード表!$B$13,IF($Q149=TIME(7,30,0),コード表!$B$14,IF($Q149=TIME(8,0,0),コード表!$B$15,IF($Q149=TIME(8,30,0),コード表!$B$16,IF($Q149=TIME(9,0,0),コード表!$B$17,IF($Q149=TIME(9,30,0),コード表!$B$18,IF($Q149=TIME(10,0,0),コード表!$B$19,IF($Q149=TIME(10,30,0),コード表!$B$20,IF($Q149=TIME(11,0,0),コード表!$B$21,IF($Q149=TIME(11,30,0),コード表!$B$22,IF($Q149=TIME(12,0,0),コード表!$B$23,IF($Q149=TIME(12,30,0),コード表!$B$24,IF($Q149=TIME(13,0,0),コード表!$B$25,IF($Q149=TIME(13,30,0),コード表!$B$26,IF($Q149=TIME(14,0,0),コード表!$B$27,IF($Q149=TIME(14,30,0),コード表!$B$28,IF($Q149=TIME(15,0,0),コード表!$B$29,IF($Q149=TIME(15,30,0),コード表!$B$30,IF($Q149=TIME(16,0,0),コード表!$B$31,IF($Q149=TIME(16,30,0),コード表!$B$32,IF($Q149=TIME(17,0,0),コード表!$B$33,IF($Q149=TIME(17,30,0),コード表!$B$34,IF($Q149=TIME(18,0,0),コード表!$B$35,"")))))))))))))))))))))))))))))))))</f>
        <v/>
      </c>
      <c r="AY149" s="546" t="str">
        <f>IF(S149="","",IF($Q149=TIME(2,0,0),コード表!$B$36,IF($Q149=TIME(2,30,0),コード表!$B$37,IF($Q149=TIME(3,0,0),コード表!$B$38,IF($Q149=TIME(3,30,0),コード表!$B$39,IF($Q149=TIME(4,0,0),コード表!$B$40,IF($Q149=TIME(4,30,0),コード表!$B$41,IF($Q149=TIME(5,0,0),コード表!$B$42,IF($Q149=TIME(5,30,0),コード表!$B$43,IF($Q149=TIME(6,0,0),コード表!$B$44,IF($Q149=TIME(6,30,0),コード表!$B$45,IF($Q149=TIME(7,0,0),コード表!$B$46,IF($Q149=TIME(7,30,0),コード表!$B$47,IF($Q149=TIME(8,0,0),コード表!$B$48,IF($Q149=TIME(8,30,0),コード表!$B$49,IF($Q149=TIME(9,0,0),コード表!$B$50,IF($Q149=TIME(9,30,0),コード表!$B$51,IF($Q149=TIME(10,0,0),コード表!$B$52,IF($Q149=TIME(10,30,0),コード表!$B$53,IF($Q149=TIME(11,0,0),コード表!$B$54,IF($Q149=TIME(11,30,0),コード表!$B$55,IF($Q149=TIME(12,0,0),コード表!$B$56,IF($Q149=TIME(12,30,0),コード表!$B$57,IF($Q149=TIME(13,0,0),コード表!$B$58,IF($Q149=TIME(13,30,0),コード表!$B$59,IF($Q149=TIME(14,0,0),コード表!$B$60,IF($Q149=TIME(14,30,0),コード表!$B$61,IF($Q149=TIME(15,0,0),コード表!$B$62,IF($Q149=TIME(15,30,0),コード表!$B$63,IF($Q149=TIME(16,0,0),コード表!$B$64,IF($Q149=TIME(16,30,0),コード表!$B$65,IF($Q149=TIME(17,0,0),コード表!$B$66,IF($Q149=TIME(17,30,0),コード表!$B$67,IF($Q149=TIME(18,0,0),コード表!$B$68))))))))))))))))))))))))))))))))))</f>
        <v/>
      </c>
      <c r="AZ149" s="546" t="str">
        <f>IF(U149="","",IF($Q149=TIME(2,0,0),コード表!$B$69,IF($Q149=TIME(2,30,0),コード表!$B$70,IF($Q149=TIME(3,0,0),コード表!$B$71,IF($Q149=TIME(3,30,0),コード表!$B$72,IF($Q149=TIME(4,0,0),コード表!$B$73,IF($Q149=TIME(4,30,0),コード表!$B$74,IF($Q149=TIME(5,0,0),コード表!$B$75,IF($Q149=TIME(5,30,0),コード表!$B$76,IF($Q149=TIME(6,0,0),コード表!$B$77,IF($Q149=TIME(6,30,0),コード表!$B$78,IF($Q149=TIME(7,0,0),コード表!$B$79,IF($Q149=TIME(7,30,0),コード表!$B$80,IF($Q149=TIME(8,0,0),コード表!$B$81,IF($Q149=TIME(8,30,0),コード表!$B$82,IF($Q149=TIME(9,0,0),コード表!$B$83,IF($Q149=TIME(9,30,0),コード表!$B$84,IF($Q149=TIME(10,0,0),コード表!$B$85,IF($Q149=TIME(10,30,0),コード表!$B$86,IF($Q149=TIME(11,0,0),コード表!$B$87,IF($Q149=TIME(11,30,0),コード表!$B$88,IF($Q149=TIME(12,0,0),コード表!$B$89,IF($Q149=TIME(12,30,0),コード表!$B$90,IF($Q149=TIME(13,0,0),コード表!$B$91,IF($Q149=TIME(13,30,0),コード表!$B$92,IF($Q149=TIME(14,0,0),コード表!$B$93,IF($Q149=TIME(14,30,0),コード表!$B$94,IF($Q149=TIME(15,0,0),コード表!$B$95,IF($Q149=TIME(15,30,0),コード表!$B$96,IF($Q149=TIME(16,0,0),コード表!$B$97,IF($Q149=TIME(16,30,0),コード表!$B$98,IF($Q149=TIME(17,0,0),コード表!$B$99,IF($Q149=TIME(17,30,0),コード表!$B$100,IF($Q149=TIME(18,0,0),コード表!$B$101))))))))))))))))))))))))))))))))))</f>
        <v/>
      </c>
      <c r="BA149" s="547" t="str">
        <f>IF(W149="","",IF($Q149=TIME(2,0,0),コード表!$B$102,IF($Q149=TIME(2,30,0),コード表!$B$103,IF($Q149=TIME(3,0,0),コード表!$B$104,IF($Q149=TIME(3,30,0),コード表!$B$105,IF($Q149=TIME(4,0,0),コード表!$B$106,IF($Q149=TIME(4,30,0),コード表!$B$107,IF($Q149=TIME(5,0,0),コード表!$B$108,IF($Q149=TIME(5,30,0),コード表!$B$109,IF($Q149=TIME(6,0,0),コード表!$B$110,IF($Q149=TIME(6,30,0),コード表!$B$111,IF($Q149=TIME(7,0,0),コード表!$B$112,IF($Q149=TIME(7,30,0),コード表!$B$113,IF($Q149=TIME(8,0,0),コード表!$B$114,IF($Q149=TIME(8,30,0),コード表!$B$115,IF($Q149=TIME(9,0,0),コード表!$B$116,IF($Q149=TIME(9,30,0),コード表!$B$117,IF($Q149=TIME(10,0,0),コード表!$B$118,IF($Q149=TIME(10,30,0),コード表!$B$119,IF($Q149=TIME(11,0,0),コード表!$B$120,IF($Q149=TIME(11,30,0),コード表!$B$121,IF($Q149=TIME(12,0,0),コード表!$B$122,IF($Q149=TIME(12,30,0),コード表!$B$123,IF($Q149=TIME(13,0,0),コード表!$B$124,IF($Q149=TIME(13,30,0),コード表!$B$125,IF($Q149=TIME(14,0,0),コード表!$B$126,IF($Q149=TIME(14,30,0),コード表!$B$127,IF($Q149=TIME(15,0,0),コード表!$B$128,IF($Q149=TIME(15,30,0),コード表!$B$129,IF($Q149=TIME(16,0,0),コード表!$B$130,IF($Q149=TIME(16,30,0),コード表!$B$131,IF($Q149=TIME(17,0,0),コード表!$B$132,IF($Q149=TIME(17,30,0),コード表!$B$133,IF($Q149=TIME(18,0,0),コード表!$B$134))))))))))))))))))))))))))))))))))</f>
        <v/>
      </c>
      <c r="BB149" s="408" t="str">
        <f>IF(Y149="","",Y149*コード表!$B$135)</f>
        <v/>
      </c>
      <c r="BC149" s="5"/>
      <c r="BD149" s="5"/>
      <c r="BE149" s="5"/>
      <c r="BF149" s="410">
        <f>DATE(請求書!$K$29,請求書!$Q$29,'実績記録 （２枚用）'!AE149)</f>
        <v>45861</v>
      </c>
      <c r="BG149" s="411">
        <f t="shared" ref="BG149" si="519">SUMIF($AT$105:$AT$166,BF149,$AW$105:$AW$166)</f>
        <v>0</v>
      </c>
      <c r="BH149" s="419" t="str">
        <f>IF($AG149=TIME(2,0,0),コード表!$B$3,IF($AG149=TIME(2,30,0),コード表!$B$4,IF($AG149=TIME(3,0,0),コード表!$B$5,IF($AG149=TIME(3,30,0),コード表!$B$6,IF($AG149=TIME(4,0,0),コード表!$B$7,IF($AG149=TIME(4,30,0),コード表!$B$8,IF($AG149=TIME(5,0,0),コード表!$B$9,IF($AG149=TIME(5,30,0),コード表!$B$10,IF($AG149=TIME(6,0,0),コード表!$B$11,IF($AG149=TIME(6,30,0),コード表!$B$12,IF($AG149=TIME(7,0,0),コード表!$B$13,IF($AG149=TIME(7,30,0),コード表!$B$14,IF($AG149=TIME(8,0,0),コード表!$B$15,IF($AG149=TIME(8,30,0),コード表!$B$16,IF($AG149=TIME(9,0,0),コード表!$B$17,IF($AG149=TIME(9,30,0),コード表!$B$18,IF($AG149=TIME(10,0,0),コード表!$B$19,IF($AG149=TIME(10,30,0),コード表!$B$20,IF($AG149=TIME(11,0,0),コード表!$B$21,IF($AG149=TIME(11,30,0),コード表!$B$22,IF($AG149=TIME(12,0,0),コード表!$B$23,IF($AG149=TIME(12,30,0),コード表!$B$24,IF($AG149=TIME(13,0,0),コード表!$B$25,IF($AG149=TIME(13,30,0),コード表!$B$26,IF($AG149=TIME(14,0,0),コード表!$B$27,IF($AG149=TIME(14,30,0),コード表!$B$28,IF($AG149=TIME(15,0,0),コード表!$B$29,IF($AG149=TIME(15,30,0),コード表!$B$30,IF($AG149=TIME(16,0,0),コード表!$B$31,IF($AG149=TIME(16,30,0),コード表!$B$32,IF($AG149=TIME(17,0,0),コード表!$B$33,IF($AG149=TIME(17,30,0),コード表!$B$34,IF($AG149=TIME(18,0,0),コード表!$B$35,"")))))))))))))))))))))))))))))))))</f>
        <v/>
      </c>
      <c r="BI149" s="420" t="str">
        <f t="shared" ref="BI149" si="520">IF(SUMIFS($AY$105:$AY$166,$AT$105:$AT$166,BF149)&gt;0,"〇","")</f>
        <v/>
      </c>
      <c r="BJ149" s="420" t="str">
        <f>IF(BI149="","",IF($AG149=TIME(2,0,0),コード表!$B$36,IF($AG149=TIME(2,30,0),コード表!$B$37,IF($AG149=TIME(3,0,0),コード表!$B$38,IF($AG149=TIME(3,30,0),コード表!$B$39,IF($AG149=TIME(4,0,0),コード表!$B$40,IF($AG149=TIME(4,30,0),コード表!$B$41,IF($AG149=TIME(5,0,0),コード表!$B$42,IF($AG149=TIME(5,30,0),コード表!$B$43,IF($AG149=TIME(6,0,0),コード表!$B$44,IF($AG149=TIME(6,30,0),コード表!$B$45,IF($AG149=TIME(7,0,0),コード表!$B$46,IF($AG149=TIME(7,30,0),コード表!$B$47,IF($AG149=TIME(8,0,0),コード表!$B$48,IF($AG149=TIME(8,30,0),コード表!$B$49,IF($AG149=TIME(9,0,0),コード表!$B$50,IF($AG149=TIME(9,30,0),コード表!$B$51,IF($AG149=TIME(10,0,0),コード表!$B$52,IF($AG149=TIME(10,30,0),コード表!$B$53,IF($AG149=TIME(11,0,0),コード表!$B$54,IF($AG149=TIME(11,30,0),コード表!$B$55,IF($AG149=TIME(12,0,0),コード表!$B$56,IF($AG149=TIME(12,30,0),コード表!$B$57,IF($AG149=TIME(13,0,0),コード表!$B$58,IF($AG149=TIME(13,30,0),コード表!$B$59,IF($AG149=TIME(14,0,0),コード表!$B$60,IF($AG149=TIME(14,30,0),コード表!$B$61,IF($AG149=TIME(15,0,0),コード表!$B$62,IF($AG149=TIME(15,30,0),コード表!$B$63,IF($AG149=TIME(16,0,0),コード表!$B$64,IF($AG149=TIME(16,30,0),コード表!$B$65,IF($AG149=TIME(17,0,0),コード表!$B$66,IF($AG149=TIME(17,30,0),コード表!$B$67,IF($AG149=TIME(18,0,0),コード表!$B$68))))))))))))))))))))))))))))))))))</f>
        <v/>
      </c>
      <c r="BK149" s="420" t="str">
        <f t="shared" ref="BK149" si="521">IF(SUMIFS($AZ$105:$AZ$166,$AT$105:$AT$166,BF149)&gt;0,"〇","")</f>
        <v/>
      </c>
      <c r="BL149" s="420" t="str">
        <f>IF(BK149="","",IF($AG149=TIME(2,0,0),コード表!$B$69,IF($AG149=TIME(2,30,0),コード表!$B$70,IF($AG149=TIME(3,0,0),コード表!$B$71,IF($AG149=TIME(3,30,0),コード表!$B$72,IF($AG149=TIME(4,0,0),コード表!$B$73,IF($AG149=TIME(4,30,0),コード表!$B$74,IF($AG149=TIME(5,0,0),コード表!$B$75,IF($AG149=TIME(5,30,0),コード表!$B$76,IF($AG149=TIME(6,0,0),コード表!$B$77,IF($AG149=TIME(6,30,0),コード表!$B$78,IF($AG149=TIME(7,0,0),コード表!$B$79,IF($AG149=TIME(7,30,0),コード表!$B$80,IF($AG149=TIME(8,0,0),コード表!$B$81,IF($AG149=TIME(8,30,0),コード表!$B$82,IF($AG149=TIME(9,0,0),コード表!$B$83,IF($AG149=TIME(9,30,0),コード表!$B$84,IF($AG149=TIME(10,0,0),コード表!$B$85,IF($AG149=TIME(10,30,0),コード表!$B$86,IF($AG149=TIME(11,0,0),コード表!$B$87,IF($AG149=TIME(11,30,0),コード表!$B$88,IF($AG149=TIME(12,0,0),コード表!$B$89,IF($AG149=TIME(12,30,0),コード表!$B$90,IF($AG149=TIME(13,0,0),コード表!$B$91,IF($AG149=TIME(13,30,0),コード表!$B$92,IF($AG149=TIME(14,0,0),コード表!$B$93,IF($AG149=TIME(14,30,0),コード表!$B$94,IF($AG149=TIME(15,0,0),コード表!$B$95,IF($AG149=TIME(15,30,0),コード表!$B$96,IF($AG149=TIME(16,0,0),コード表!$B$97,IF($AG149=TIME(16,30,0),コード表!$B$98,IF($AG149=TIME(17,0,0),コード表!$B$99,IF($AG149=TIME(17,30,0),コード表!$B$100,IF($AG149=TIME(18,0,0),コード表!$B$101))))))))))))))))))))))))))))))))))</f>
        <v/>
      </c>
      <c r="BM149" s="407" t="str">
        <f t="shared" ref="BM149" si="522">IF(SUMIFS($BA$105:$BA$166,$AT$105:$AT$166,BF149)&gt;0,"〇","")</f>
        <v/>
      </c>
      <c r="BN149" s="407" t="str">
        <f>IF(BM149="","",IF($AG149=TIME(2,0,0),コード表!$B$102,IF($AG149=TIME(2,30,0),コード表!$B$103,IF($AG149=TIME(3,0,0),コード表!$B$104,IF($AG149=TIME(3,30,0),コード表!$B$105,IF($AG149=TIME(4,0,0),コード表!$B$106,IF($AG149=TIME(4,30,0),コード表!$B$107,IF($AG149=TIME(5,0,0),コード表!$B$108,IF($AG149=TIME(5,30,0),コード表!$B$109,IF($AG149=TIME(6,0,0),コード表!$B$110,IF($AG149=TIME(6,30,0),コード表!$B$111,IF($AG149=TIME(7,0,0),コード表!$B$112,IF($AG149=TIME(7,30,0),コード表!$B$113,IF($AG149=TIME(8,0,0),コード表!$B$114,IF($AG149=TIME(8,30,0),コード表!$B$115,IF($AG149=TIME(9,0,0),コード表!$B$116,IF($AG149=TIME(9,30,0),コード表!$B$117,IF($AG149=TIME(10,0,0),コード表!$B$118,IF($AG149=TIME(10,30,0),コード表!$B$119,IF($AG149=TIME(11,0,0),コード表!$B$120,IF($AG149=TIME(11,30,0),コード表!$B$121,IF($AG149=TIME(12,0,0),コード表!$B$122,IF($AG149=TIME(12,30,0),コード表!$B$123,IF($AG149=TIME(13,0,0),コード表!$B$124,IF($AG149=TIME(13,30,0),コード表!$B$125,IF($AG149=TIME(14,0,0),コード表!$B$126,IF($AG149=TIME(14,30,0),コード表!$B$127,IF($AG149=TIME(15,0,0),コード表!$B$128,IF($AG149=TIME(15,30,0),コード表!$B$129,IF($AG149=TIME(16,0,0),コード表!$B$130,IF($AG149=TIME(16,30,0),コード表!$B$131,IF($AG149=TIME(17,0,0),コード表!$B$132,IF($AG149=TIME(17,30,0),コード表!$B$133,IF($AG149=TIME(18,0,0),コード表!$B$134))))))))))))))))))))))))))))))))))</f>
        <v/>
      </c>
      <c r="BO149" s="408" t="str">
        <f t="shared" ref="BO149" si="523">IF(SUMIF($AT$105:$AT$166,BF149,$BB$105:$BB$166)=0,"",SUMIF($AT$105:$AT$166,BF149,$BB$105:$BB$166))</f>
        <v/>
      </c>
      <c r="BP149" s="409" t="str">
        <f t="shared" ref="BP149" si="524">IF(AND(BH149="",BJ149="",BL149="",BN149="",BO149=""),"",MAX(BH149+BJ149,BH149+BL149,BH149+BN149))</f>
        <v/>
      </c>
      <c r="BQ149" s="406" t="str">
        <f t="shared" ref="BQ149" si="525">IF(AND(BH149="",BJ149="",BL149="",BN149=""),"",IF(AND(BJ149="",BL149="",BN149=""),"加算無",IF(MAX(BH149+BJ149+BO149,BH149+BL149+BO149,BH149+BN149+BO149)=BH149+BJ149+BO149,"重度",IF(MAX(BH149+BJ149+BO149,BH149+BL149+BO149,BH149+BN149+BO149)=BH149+BL149+BO149,"外",IF(MAX(BH149+BJ149+BO149,BH149+BL149+BO149,BH149+BN149+BO149)=BH149+BN149+BO149,"内")))))</f>
        <v/>
      </c>
    </row>
    <row r="150" spans="1:69" ht="17.850000000000001" customHeight="1" thickTop="1" thickBot="1">
      <c r="A150" s="12"/>
      <c r="B150" s="23"/>
      <c r="C150" s="288"/>
      <c r="D150" s="289"/>
      <c r="E150" s="292"/>
      <c r="F150" s="293"/>
      <c r="G150" s="296"/>
      <c r="H150" s="297"/>
      <c r="I150" s="299"/>
      <c r="J150" s="301"/>
      <c r="K150" s="297"/>
      <c r="L150" s="301"/>
      <c r="M150" s="297"/>
      <c r="N150" s="299"/>
      <c r="O150" s="417"/>
      <c r="P150" s="418"/>
      <c r="Q150" s="394"/>
      <c r="R150" s="395"/>
      <c r="S150" s="378"/>
      <c r="T150" s="379"/>
      <c r="U150" s="382"/>
      <c r="V150" s="383"/>
      <c r="W150" s="382"/>
      <c r="X150" s="383"/>
      <c r="Y150" s="382"/>
      <c r="Z150" s="398"/>
      <c r="AA150" s="402"/>
      <c r="AB150" s="403"/>
      <c r="AC150" s="404"/>
      <c r="AD150" s="127"/>
      <c r="AE150" s="430"/>
      <c r="AF150" s="432"/>
      <c r="AG150" s="387"/>
      <c r="AH150" s="388"/>
      <c r="AI150" s="388"/>
      <c r="AJ150" s="389"/>
      <c r="AK150" s="374"/>
      <c r="AL150" s="374"/>
      <c r="AM150" s="374"/>
      <c r="AN150" s="374"/>
      <c r="AO150" s="375"/>
      <c r="AP150" s="128"/>
      <c r="AQ150" s="129"/>
      <c r="AR150" s="128"/>
      <c r="AS150" s="5"/>
      <c r="AT150" s="390"/>
      <c r="AU150" s="391"/>
      <c r="AV150" s="391"/>
      <c r="AW150" s="421"/>
      <c r="AX150" s="546"/>
      <c r="AY150" s="546"/>
      <c r="AZ150" s="546"/>
      <c r="BA150" s="547"/>
      <c r="BB150" s="408"/>
      <c r="BC150" s="5"/>
      <c r="BD150" s="5"/>
      <c r="BE150" s="5"/>
      <c r="BF150" s="410"/>
      <c r="BG150" s="411"/>
      <c r="BH150" s="419"/>
      <c r="BI150" s="420"/>
      <c r="BJ150" s="420"/>
      <c r="BK150" s="420"/>
      <c r="BL150" s="420"/>
      <c r="BM150" s="407"/>
      <c r="BN150" s="407"/>
      <c r="BO150" s="408"/>
      <c r="BP150" s="409"/>
      <c r="BQ150" s="406"/>
    </row>
    <row r="151" spans="1:69" ht="17.850000000000001" customHeight="1" thickTop="1" thickBot="1">
      <c r="A151" s="12"/>
      <c r="B151" s="23"/>
      <c r="C151" s="288"/>
      <c r="D151" s="289"/>
      <c r="E151" s="290" t="str">
        <f>IF(C151="","",TEXT(AT151,"aaa"))</f>
        <v/>
      </c>
      <c r="F151" s="291"/>
      <c r="G151" s="445"/>
      <c r="H151" s="414"/>
      <c r="I151" s="412" t="s">
        <v>122</v>
      </c>
      <c r="J151" s="413"/>
      <c r="K151" s="414"/>
      <c r="L151" s="413"/>
      <c r="M151" s="414"/>
      <c r="N151" s="412" t="s">
        <v>122</v>
      </c>
      <c r="O151" s="415"/>
      <c r="P151" s="416"/>
      <c r="Q151" s="438" t="str">
        <f t="shared" ref="Q151" si="526">IF(G151="","",IF(AW151&lt;TIME(2,0,0),TIME(2,0,0),IF(MINUTE(AW151)&lt;30,TIME(HOUR(AW151),30,0),TIME(HOUR(AW151)+1,0,0))))</f>
        <v/>
      </c>
      <c r="R151" s="439"/>
      <c r="S151" s="442"/>
      <c r="T151" s="443"/>
      <c r="U151" s="396"/>
      <c r="V151" s="444"/>
      <c r="W151" s="396"/>
      <c r="X151" s="444"/>
      <c r="Y151" s="396"/>
      <c r="Z151" s="397"/>
      <c r="AA151" s="399"/>
      <c r="AB151" s="400"/>
      <c r="AC151" s="401"/>
      <c r="AD151" s="127"/>
      <c r="AE151" s="429">
        <v>24</v>
      </c>
      <c r="AF151" s="431" t="str">
        <f t="shared" ref="AF151" ca="1" si="527">IF(OR($AE$10="",AE151=""),"",TEXT(DATE(YEAR(TODAY()),$AE$10,AE151),"aaa"))</f>
        <v>木</v>
      </c>
      <c r="AG151" s="384" t="str">
        <f t="shared" ref="AG151" si="528">IF(BG151=0,"",IF(BG151&lt;TIME(2,0,0),TIME(2,0,0),IF(MINUTE(BG151)&lt;30,TIME(HOUR(BG151),30,0),TIME(HOUR(BG151)+1,0,0))))</f>
        <v/>
      </c>
      <c r="AH151" s="385"/>
      <c r="AI151" s="385"/>
      <c r="AJ151" s="386"/>
      <c r="AK151" s="372" t="str">
        <f t="shared" ref="AK151" si="529">IF(AND(BH151="",BJ151="",BL151="",BN151="",BO151=""),"",MAX(BH151+BJ151+BO151,BH151+BL151+BO151,BH151+BN151+BO151))</f>
        <v/>
      </c>
      <c r="AL151" s="372"/>
      <c r="AM151" s="372"/>
      <c r="AN151" s="372"/>
      <c r="AO151" s="373"/>
      <c r="AP151" s="128"/>
      <c r="AQ151" s="129"/>
      <c r="AR151" s="128"/>
      <c r="AS151" s="5"/>
      <c r="AT151" s="390" t="e">
        <f>DATE(請求書!$K$29,請求書!$Q$29,'実績記録 （２枚用）'!C151)</f>
        <v>#NUM!</v>
      </c>
      <c r="AU151" s="391">
        <f>TIME(G151,J151,0)</f>
        <v>0</v>
      </c>
      <c r="AV151" s="391">
        <f>TIME(L151,O151,0)</f>
        <v>0</v>
      </c>
      <c r="AW151" s="421">
        <f t="shared" ref="AW151" si="530">AV151-AU151</f>
        <v>0</v>
      </c>
      <c r="AX151" s="546" t="str">
        <f>IF($Q151=TIME(2,0,0),コード表!$B$3,IF($Q151=TIME(2,30,0),コード表!$B$4,IF($Q151=TIME(3,0,0),コード表!$B$5,IF($Q151=TIME(3,30,0),コード表!$B$6,IF($Q151=TIME(4,0,0),コード表!$B$7,IF($Q151=TIME(4,30,0),コード表!$B$8,IF($Q151=TIME(5,0,0),コード表!$B$9,IF($Q151=TIME(5,30,0),コード表!$B$10,IF($Q151=TIME(6,0,0),コード表!$B$11,IF($Q151=TIME(6,30,0),コード表!$B$12,IF($Q151=TIME(7,0,0),コード表!$B$13,IF($Q151=TIME(7,30,0),コード表!$B$14,IF($Q151=TIME(8,0,0),コード表!$B$15,IF($Q151=TIME(8,30,0),コード表!$B$16,IF($Q151=TIME(9,0,0),コード表!$B$17,IF($Q151=TIME(9,30,0),コード表!$B$18,IF($Q151=TIME(10,0,0),コード表!$B$19,IF($Q151=TIME(10,30,0),コード表!$B$20,IF($Q151=TIME(11,0,0),コード表!$B$21,IF($Q151=TIME(11,30,0),コード表!$B$22,IF($Q151=TIME(12,0,0),コード表!$B$23,IF($Q151=TIME(12,30,0),コード表!$B$24,IF($Q151=TIME(13,0,0),コード表!$B$25,IF($Q151=TIME(13,30,0),コード表!$B$26,IF($Q151=TIME(14,0,0),コード表!$B$27,IF($Q151=TIME(14,30,0),コード表!$B$28,IF($Q151=TIME(15,0,0),コード表!$B$29,IF($Q151=TIME(15,30,0),コード表!$B$30,IF($Q151=TIME(16,0,0),コード表!$B$31,IF($Q151=TIME(16,30,0),コード表!$B$32,IF($Q151=TIME(17,0,0),コード表!$B$33,IF($Q151=TIME(17,30,0),コード表!$B$34,IF($Q151=TIME(18,0,0),コード表!$B$35,"")))))))))))))))))))))))))))))))))</f>
        <v/>
      </c>
      <c r="AY151" s="546" t="str">
        <f>IF(S151="","",IF($Q151=TIME(2,0,0),コード表!$B$36,IF($Q151=TIME(2,30,0),コード表!$B$37,IF($Q151=TIME(3,0,0),コード表!$B$38,IF($Q151=TIME(3,30,0),コード表!$B$39,IF($Q151=TIME(4,0,0),コード表!$B$40,IF($Q151=TIME(4,30,0),コード表!$B$41,IF($Q151=TIME(5,0,0),コード表!$B$42,IF($Q151=TIME(5,30,0),コード表!$B$43,IF($Q151=TIME(6,0,0),コード表!$B$44,IF($Q151=TIME(6,30,0),コード表!$B$45,IF($Q151=TIME(7,0,0),コード表!$B$46,IF($Q151=TIME(7,30,0),コード表!$B$47,IF($Q151=TIME(8,0,0),コード表!$B$48,IF($Q151=TIME(8,30,0),コード表!$B$49,IF($Q151=TIME(9,0,0),コード表!$B$50,IF($Q151=TIME(9,30,0),コード表!$B$51,IF($Q151=TIME(10,0,0),コード表!$B$52,IF($Q151=TIME(10,30,0),コード表!$B$53,IF($Q151=TIME(11,0,0),コード表!$B$54,IF($Q151=TIME(11,30,0),コード表!$B$55,IF($Q151=TIME(12,0,0),コード表!$B$56,IF($Q151=TIME(12,30,0),コード表!$B$57,IF($Q151=TIME(13,0,0),コード表!$B$58,IF($Q151=TIME(13,30,0),コード表!$B$59,IF($Q151=TIME(14,0,0),コード表!$B$60,IF($Q151=TIME(14,30,0),コード表!$B$61,IF($Q151=TIME(15,0,0),コード表!$B$62,IF($Q151=TIME(15,30,0),コード表!$B$63,IF($Q151=TIME(16,0,0),コード表!$B$64,IF($Q151=TIME(16,30,0),コード表!$B$65,IF($Q151=TIME(17,0,0),コード表!$B$66,IF($Q151=TIME(17,30,0),コード表!$B$67,IF($Q151=TIME(18,0,0),コード表!$B$68))))))))))))))))))))))))))))))))))</f>
        <v/>
      </c>
      <c r="AZ151" s="546" t="str">
        <f>IF(U151="","",IF($Q151=TIME(2,0,0),コード表!$B$69,IF($Q151=TIME(2,30,0),コード表!$B$70,IF($Q151=TIME(3,0,0),コード表!$B$71,IF($Q151=TIME(3,30,0),コード表!$B$72,IF($Q151=TIME(4,0,0),コード表!$B$73,IF($Q151=TIME(4,30,0),コード表!$B$74,IF($Q151=TIME(5,0,0),コード表!$B$75,IF($Q151=TIME(5,30,0),コード表!$B$76,IF($Q151=TIME(6,0,0),コード表!$B$77,IF($Q151=TIME(6,30,0),コード表!$B$78,IF($Q151=TIME(7,0,0),コード表!$B$79,IF($Q151=TIME(7,30,0),コード表!$B$80,IF($Q151=TIME(8,0,0),コード表!$B$81,IF($Q151=TIME(8,30,0),コード表!$B$82,IF($Q151=TIME(9,0,0),コード表!$B$83,IF($Q151=TIME(9,30,0),コード表!$B$84,IF($Q151=TIME(10,0,0),コード表!$B$85,IF($Q151=TIME(10,30,0),コード表!$B$86,IF($Q151=TIME(11,0,0),コード表!$B$87,IF($Q151=TIME(11,30,0),コード表!$B$88,IF($Q151=TIME(12,0,0),コード表!$B$89,IF($Q151=TIME(12,30,0),コード表!$B$90,IF($Q151=TIME(13,0,0),コード表!$B$91,IF($Q151=TIME(13,30,0),コード表!$B$92,IF($Q151=TIME(14,0,0),コード表!$B$93,IF($Q151=TIME(14,30,0),コード表!$B$94,IF($Q151=TIME(15,0,0),コード表!$B$95,IF($Q151=TIME(15,30,0),コード表!$B$96,IF($Q151=TIME(16,0,0),コード表!$B$97,IF($Q151=TIME(16,30,0),コード表!$B$98,IF($Q151=TIME(17,0,0),コード表!$B$99,IF($Q151=TIME(17,30,0),コード表!$B$100,IF($Q151=TIME(18,0,0),コード表!$B$101))))))))))))))))))))))))))))))))))</f>
        <v/>
      </c>
      <c r="BA151" s="547" t="str">
        <f>IF(W151="","",IF($Q151=TIME(2,0,0),コード表!$B$102,IF($Q151=TIME(2,30,0),コード表!$B$103,IF($Q151=TIME(3,0,0),コード表!$B$104,IF($Q151=TIME(3,30,0),コード表!$B$105,IF($Q151=TIME(4,0,0),コード表!$B$106,IF($Q151=TIME(4,30,0),コード表!$B$107,IF($Q151=TIME(5,0,0),コード表!$B$108,IF($Q151=TIME(5,30,0),コード表!$B$109,IF($Q151=TIME(6,0,0),コード表!$B$110,IF($Q151=TIME(6,30,0),コード表!$B$111,IF($Q151=TIME(7,0,0),コード表!$B$112,IF($Q151=TIME(7,30,0),コード表!$B$113,IF($Q151=TIME(8,0,0),コード表!$B$114,IF($Q151=TIME(8,30,0),コード表!$B$115,IF($Q151=TIME(9,0,0),コード表!$B$116,IF($Q151=TIME(9,30,0),コード表!$B$117,IF($Q151=TIME(10,0,0),コード表!$B$118,IF($Q151=TIME(10,30,0),コード表!$B$119,IF($Q151=TIME(11,0,0),コード表!$B$120,IF($Q151=TIME(11,30,0),コード表!$B$121,IF($Q151=TIME(12,0,0),コード表!$B$122,IF($Q151=TIME(12,30,0),コード表!$B$123,IF($Q151=TIME(13,0,0),コード表!$B$124,IF($Q151=TIME(13,30,0),コード表!$B$125,IF($Q151=TIME(14,0,0),コード表!$B$126,IF($Q151=TIME(14,30,0),コード表!$B$127,IF($Q151=TIME(15,0,0),コード表!$B$128,IF($Q151=TIME(15,30,0),コード表!$B$129,IF($Q151=TIME(16,0,0),コード表!$B$130,IF($Q151=TIME(16,30,0),コード表!$B$131,IF($Q151=TIME(17,0,0),コード表!$B$132,IF($Q151=TIME(17,30,0),コード表!$B$133,IF($Q151=TIME(18,0,0),コード表!$B$134))))))))))))))))))))))))))))))))))</f>
        <v/>
      </c>
      <c r="BB151" s="408" t="str">
        <f>IF(Y151="","",Y151*コード表!$B$135)</f>
        <v/>
      </c>
      <c r="BC151" s="5"/>
      <c r="BD151" s="5"/>
      <c r="BE151" s="5"/>
      <c r="BF151" s="410">
        <f>DATE(請求書!$K$29,請求書!$Q$29,'実績記録 （２枚用）'!AE151)</f>
        <v>45862</v>
      </c>
      <c r="BG151" s="411">
        <f t="shared" ref="BG151" si="531">SUMIF($AT$105:$AT$166,BF151,$AW$105:$AW$166)</f>
        <v>0</v>
      </c>
      <c r="BH151" s="419" t="str">
        <f>IF($AG151=TIME(2,0,0),コード表!$B$3,IF($AG151=TIME(2,30,0),コード表!$B$4,IF($AG151=TIME(3,0,0),コード表!$B$5,IF($AG151=TIME(3,30,0),コード表!$B$6,IF($AG151=TIME(4,0,0),コード表!$B$7,IF($AG151=TIME(4,30,0),コード表!$B$8,IF($AG151=TIME(5,0,0),コード表!$B$9,IF($AG151=TIME(5,30,0),コード表!$B$10,IF($AG151=TIME(6,0,0),コード表!$B$11,IF($AG151=TIME(6,30,0),コード表!$B$12,IF($AG151=TIME(7,0,0),コード表!$B$13,IF($AG151=TIME(7,30,0),コード表!$B$14,IF($AG151=TIME(8,0,0),コード表!$B$15,IF($AG151=TIME(8,30,0),コード表!$B$16,IF($AG151=TIME(9,0,0),コード表!$B$17,IF($AG151=TIME(9,30,0),コード表!$B$18,IF($AG151=TIME(10,0,0),コード表!$B$19,IF($AG151=TIME(10,30,0),コード表!$B$20,IF($AG151=TIME(11,0,0),コード表!$B$21,IF($AG151=TIME(11,30,0),コード表!$B$22,IF($AG151=TIME(12,0,0),コード表!$B$23,IF($AG151=TIME(12,30,0),コード表!$B$24,IF($AG151=TIME(13,0,0),コード表!$B$25,IF($AG151=TIME(13,30,0),コード表!$B$26,IF($AG151=TIME(14,0,0),コード表!$B$27,IF($AG151=TIME(14,30,0),コード表!$B$28,IF($AG151=TIME(15,0,0),コード表!$B$29,IF($AG151=TIME(15,30,0),コード表!$B$30,IF($AG151=TIME(16,0,0),コード表!$B$31,IF($AG151=TIME(16,30,0),コード表!$B$32,IF($AG151=TIME(17,0,0),コード表!$B$33,IF($AG151=TIME(17,30,0),コード表!$B$34,IF($AG151=TIME(18,0,0),コード表!$B$35,"")))))))))))))))))))))))))))))))))</f>
        <v/>
      </c>
      <c r="BI151" s="420" t="str">
        <f t="shared" ref="BI151" si="532">IF(SUMIFS($AY$105:$AY$166,$AT$105:$AT$166,BF151)&gt;0,"〇","")</f>
        <v/>
      </c>
      <c r="BJ151" s="420" t="str">
        <f>IF(BI151="","",IF($AG151=TIME(2,0,0),コード表!$B$36,IF($AG151=TIME(2,30,0),コード表!$B$37,IF($AG151=TIME(3,0,0),コード表!$B$38,IF($AG151=TIME(3,30,0),コード表!$B$39,IF($AG151=TIME(4,0,0),コード表!$B$40,IF($AG151=TIME(4,30,0),コード表!$B$41,IF($AG151=TIME(5,0,0),コード表!$B$42,IF($AG151=TIME(5,30,0),コード表!$B$43,IF($AG151=TIME(6,0,0),コード表!$B$44,IF($AG151=TIME(6,30,0),コード表!$B$45,IF($AG151=TIME(7,0,0),コード表!$B$46,IF($AG151=TIME(7,30,0),コード表!$B$47,IF($AG151=TIME(8,0,0),コード表!$B$48,IF($AG151=TIME(8,30,0),コード表!$B$49,IF($AG151=TIME(9,0,0),コード表!$B$50,IF($AG151=TIME(9,30,0),コード表!$B$51,IF($AG151=TIME(10,0,0),コード表!$B$52,IF($AG151=TIME(10,30,0),コード表!$B$53,IF($AG151=TIME(11,0,0),コード表!$B$54,IF($AG151=TIME(11,30,0),コード表!$B$55,IF($AG151=TIME(12,0,0),コード表!$B$56,IF($AG151=TIME(12,30,0),コード表!$B$57,IF($AG151=TIME(13,0,0),コード表!$B$58,IF($AG151=TIME(13,30,0),コード表!$B$59,IF($AG151=TIME(14,0,0),コード表!$B$60,IF($AG151=TIME(14,30,0),コード表!$B$61,IF($AG151=TIME(15,0,0),コード表!$B$62,IF($AG151=TIME(15,30,0),コード表!$B$63,IF($AG151=TIME(16,0,0),コード表!$B$64,IF($AG151=TIME(16,30,0),コード表!$B$65,IF($AG151=TIME(17,0,0),コード表!$B$66,IF($AG151=TIME(17,30,0),コード表!$B$67,IF($AG151=TIME(18,0,0),コード表!$B$68))))))))))))))))))))))))))))))))))</f>
        <v/>
      </c>
      <c r="BK151" s="420" t="str">
        <f t="shared" ref="BK151" si="533">IF(SUMIFS($AZ$105:$AZ$166,$AT$105:$AT$166,BF151)&gt;0,"〇","")</f>
        <v/>
      </c>
      <c r="BL151" s="420" t="str">
        <f>IF(BK151="","",IF($AG151=TIME(2,0,0),コード表!$B$69,IF($AG151=TIME(2,30,0),コード表!$B$70,IF($AG151=TIME(3,0,0),コード表!$B$71,IF($AG151=TIME(3,30,0),コード表!$B$72,IF($AG151=TIME(4,0,0),コード表!$B$73,IF($AG151=TIME(4,30,0),コード表!$B$74,IF($AG151=TIME(5,0,0),コード表!$B$75,IF($AG151=TIME(5,30,0),コード表!$B$76,IF($AG151=TIME(6,0,0),コード表!$B$77,IF($AG151=TIME(6,30,0),コード表!$B$78,IF($AG151=TIME(7,0,0),コード表!$B$79,IF($AG151=TIME(7,30,0),コード表!$B$80,IF($AG151=TIME(8,0,0),コード表!$B$81,IF($AG151=TIME(8,30,0),コード表!$B$82,IF($AG151=TIME(9,0,0),コード表!$B$83,IF($AG151=TIME(9,30,0),コード表!$B$84,IF($AG151=TIME(10,0,0),コード表!$B$85,IF($AG151=TIME(10,30,0),コード表!$B$86,IF($AG151=TIME(11,0,0),コード表!$B$87,IF($AG151=TIME(11,30,0),コード表!$B$88,IF($AG151=TIME(12,0,0),コード表!$B$89,IF($AG151=TIME(12,30,0),コード表!$B$90,IF($AG151=TIME(13,0,0),コード表!$B$91,IF($AG151=TIME(13,30,0),コード表!$B$92,IF($AG151=TIME(14,0,0),コード表!$B$93,IF($AG151=TIME(14,30,0),コード表!$B$94,IF($AG151=TIME(15,0,0),コード表!$B$95,IF($AG151=TIME(15,30,0),コード表!$B$96,IF($AG151=TIME(16,0,0),コード表!$B$97,IF($AG151=TIME(16,30,0),コード表!$B$98,IF($AG151=TIME(17,0,0),コード表!$B$99,IF($AG151=TIME(17,30,0),コード表!$B$100,IF($AG151=TIME(18,0,0),コード表!$B$101))))))))))))))))))))))))))))))))))</f>
        <v/>
      </c>
      <c r="BM151" s="407" t="str">
        <f t="shared" ref="BM151" si="534">IF(SUMIFS($BA$105:$BA$166,$AT$105:$AT$166,BF151)&gt;0,"〇","")</f>
        <v/>
      </c>
      <c r="BN151" s="407" t="str">
        <f>IF(BM151="","",IF($AG151=TIME(2,0,0),コード表!$B$102,IF($AG151=TIME(2,30,0),コード表!$B$103,IF($AG151=TIME(3,0,0),コード表!$B$104,IF($AG151=TIME(3,30,0),コード表!$B$105,IF($AG151=TIME(4,0,0),コード表!$B$106,IF($AG151=TIME(4,30,0),コード表!$B$107,IF($AG151=TIME(5,0,0),コード表!$B$108,IF($AG151=TIME(5,30,0),コード表!$B$109,IF($AG151=TIME(6,0,0),コード表!$B$110,IF($AG151=TIME(6,30,0),コード表!$B$111,IF($AG151=TIME(7,0,0),コード表!$B$112,IF($AG151=TIME(7,30,0),コード表!$B$113,IF($AG151=TIME(8,0,0),コード表!$B$114,IF($AG151=TIME(8,30,0),コード表!$B$115,IF($AG151=TIME(9,0,0),コード表!$B$116,IF($AG151=TIME(9,30,0),コード表!$B$117,IF($AG151=TIME(10,0,0),コード表!$B$118,IF($AG151=TIME(10,30,0),コード表!$B$119,IF($AG151=TIME(11,0,0),コード表!$B$120,IF($AG151=TIME(11,30,0),コード表!$B$121,IF($AG151=TIME(12,0,0),コード表!$B$122,IF($AG151=TIME(12,30,0),コード表!$B$123,IF($AG151=TIME(13,0,0),コード表!$B$124,IF($AG151=TIME(13,30,0),コード表!$B$125,IF($AG151=TIME(14,0,0),コード表!$B$126,IF($AG151=TIME(14,30,0),コード表!$B$127,IF($AG151=TIME(15,0,0),コード表!$B$128,IF($AG151=TIME(15,30,0),コード表!$B$129,IF($AG151=TIME(16,0,0),コード表!$B$130,IF($AG151=TIME(16,30,0),コード表!$B$131,IF($AG151=TIME(17,0,0),コード表!$B$132,IF($AG151=TIME(17,30,0),コード表!$B$133,IF($AG151=TIME(18,0,0),コード表!$B$134))))))))))))))))))))))))))))))))))</f>
        <v/>
      </c>
      <c r="BO151" s="408" t="str">
        <f t="shared" ref="BO151" si="535">IF(SUMIF($AT$105:$AT$166,BF151,$BB$105:$BB$166)=0,"",SUMIF($AT$105:$AT$166,BF151,$BB$105:$BB$166))</f>
        <v/>
      </c>
      <c r="BP151" s="409" t="str">
        <f t="shared" ref="BP151" si="536">IF(AND(BH151="",BJ151="",BL151="",BN151="",BO151=""),"",MAX(BH151+BJ151,BH151+BL151,BH151+BN151))</f>
        <v/>
      </c>
      <c r="BQ151" s="406" t="str">
        <f t="shared" ref="BQ151" si="537">IF(AND(BH151="",BJ151="",BL151="",BN151=""),"",IF(AND(BJ151="",BL151="",BN151=""),"加算無",IF(MAX(BH151+BJ151+BO151,BH151+BL151+BO151,BH151+BN151+BO151)=BH151+BJ151+BO151,"重度",IF(MAX(BH151+BJ151+BO151,BH151+BL151+BO151,BH151+BN151+BO151)=BH151+BL151+BO151,"外",IF(MAX(BH151+BJ151+BO151,BH151+BL151+BO151,BH151+BN151+BO151)=BH151+BN151+BO151,"内")))))</f>
        <v/>
      </c>
    </row>
    <row r="152" spans="1:69" ht="17.850000000000001" customHeight="1" thickTop="1" thickBot="1">
      <c r="A152" s="12"/>
      <c r="B152" s="23"/>
      <c r="C152" s="288"/>
      <c r="D152" s="289"/>
      <c r="E152" s="292"/>
      <c r="F152" s="293"/>
      <c r="G152" s="296"/>
      <c r="H152" s="297"/>
      <c r="I152" s="299"/>
      <c r="J152" s="301"/>
      <c r="K152" s="297"/>
      <c r="L152" s="301"/>
      <c r="M152" s="297"/>
      <c r="N152" s="299"/>
      <c r="O152" s="417"/>
      <c r="P152" s="418"/>
      <c r="Q152" s="394"/>
      <c r="R152" s="395"/>
      <c r="S152" s="378"/>
      <c r="T152" s="379"/>
      <c r="U152" s="382"/>
      <c r="V152" s="383"/>
      <c r="W152" s="382"/>
      <c r="X152" s="383"/>
      <c r="Y152" s="382"/>
      <c r="Z152" s="398"/>
      <c r="AA152" s="402"/>
      <c r="AB152" s="403"/>
      <c r="AC152" s="404"/>
      <c r="AD152" s="127"/>
      <c r="AE152" s="430"/>
      <c r="AF152" s="432"/>
      <c r="AG152" s="387"/>
      <c r="AH152" s="388"/>
      <c r="AI152" s="388"/>
      <c r="AJ152" s="389"/>
      <c r="AK152" s="374"/>
      <c r="AL152" s="374"/>
      <c r="AM152" s="374"/>
      <c r="AN152" s="374"/>
      <c r="AO152" s="375"/>
      <c r="AP152" s="128"/>
      <c r="AQ152" s="129"/>
      <c r="AR152" s="128"/>
      <c r="AS152" s="5"/>
      <c r="AT152" s="390"/>
      <c r="AU152" s="391"/>
      <c r="AV152" s="391"/>
      <c r="AW152" s="421"/>
      <c r="AX152" s="546"/>
      <c r="AY152" s="546"/>
      <c r="AZ152" s="546"/>
      <c r="BA152" s="547"/>
      <c r="BB152" s="408"/>
      <c r="BC152" s="5"/>
      <c r="BD152" s="5"/>
      <c r="BE152" s="5"/>
      <c r="BF152" s="410"/>
      <c r="BG152" s="411"/>
      <c r="BH152" s="419"/>
      <c r="BI152" s="420"/>
      <c r="BJ152" s="420"/>
      <c r="BK152" s="420"/>
      <c r="BL152" s="420"/>
      <c r="BM152" s="407"/>
      <c r="BN152" s="407"/>
      <c r="BO152" s="408"/>
      <c r="BP152" s="409"/>
      <c r="BQ152" s="406"/>
    </row>
    <row r="153" spans="1:69" ht="17.850000000000001" customHeight="1" thickTop="1" thickBot="1">
      <c r="A153" s="12"/>
      <c r="B153" s="16"/>
      <c r="C153" s="288"/>
      <c r="D153" s="289"/>
      <c r="E153" s="290" t="str">
        <f>IF(C153="","",TEXT(AT153,"aaa"))</f>
        <v/>
      </c>
      <c r="F153" s="291"/>
      <c r="G153" s="445"/>
      <c r="H153" s="414"/>
      <c r="I153" s="412" t="s">
        <v>122</v>
      </c>
      <c r="J153" s="413"/>
      <c r="K153" s="414"/>
      <c r="L153" s="413"/>
      <c r="M153" s="414"/>
      <c r="N153" s="412" t="s">
        <v>122</v>
      </c>
      <c r="O153" s="415"/>
      <c r="P153" s="416"/>
      <c r="Q153" s="438" t="str">
        <f t="shared" ref="Q153" si="538">IF(G153="","",IF(AW153&lt;TIME(2,0,0),TIME(2,0,0),IF(MINUTE(AW153)&lt;30,TIME(HOUR(AW153),30,0),TIME(HOUR(AW153)+1,0,0))))</f>
        <v/>
      </c>
      <c r="R153" s="439"/>
      <c r="S153" s="442"/>
      <c r="T153" s="443"/>
      <c r="U153" s="396"/>
      <c r="V153" s="444"/>
      <c r="W153" s="396"/>
      <c r="X153" s="444"/>
      <c r="Y153" s="396"/>
      <c r="Z153" s="397"/>
      <c r="AA153" s="399"/>
      <c r="AB153" s="400"/>
      <c r="AC153" s="401"/>
      <c r="AD153" s="127"/>
      <c r="AE153" s="429">
        <v>25</v>
      </c>
      <c r="AF153" s="431" t="str">
        <f t="shared" ref="AF153" ca="1" si="539">IF(OR($AE$10="",AE153=""),"",TEXT(DATE(YEAR(TODAY()),$AE$10,AE153),"aaa"))</f>
        <v>金</v>
      </c>
      <c r="AG153" s="384" t="str">
        <f t="shared" ref="AG153" si="540">IF(BG153=0,"",IF(BG153&lt;TIME(2,0,0),TIME(2,0,0),IF(MINUTE(BG153)&lt;30,TIME(HOUR(BG153),30,0),TIME(HOUR(BG153)+1,0,0))))</f>
        <v/>
      </c>
      <c r="AH153" s="385"/>
      <c r="AI153" s="385"/>
      <c r="AJ153" s="386"/>
      <c r="AK153" s="372" t="str">
        <f t="shared" ref="AK153" si="541">IF(AND(BH153="",BJ153="",BL153="",BN153="",BO153=""),"",MAX(BH153+BJ153+BO153,BH153+BL153+BO153,BH153+BN153+BO153))</f>
        <v/>
      </c>
      <c r="AL153" s="372"/>
      <c r="AM153" s="372"/>
      <c r="AN153" s="372"/>
      <c r="AO153" s="373"/>
      <c r="AP153" s="128"/>
      <c r="AQ153" s="129"/>
      <c r="AR153" s="128"/>
      <c r="AS153" s="5"/>
      <c r="AT153" s="390" t="e">
        <f>DATE(請求書!$K$29,請求書!$Q$29,'実績記録 （２枚用）'!C153)</f>
        <v>#NUM!</v>
      </c>
      <c r="AU153" s="391">
        <f>TIME(G153,J153,0)</f>
        <v>0</v>
      </c>
      <c r="AV153" s="391">
        <f>TIME(L153,O153,0)</f>
        <v>0</v>
      </c>
      <c r="AW153" s="421">
        <f t="shared" ref="AW153" si="542">AV153-AU153</f>
        <v>0</v>
      </c>
      <c r="AX153" s="546" t="str">
        <f>IF($Q153=TIME(2,0,0),コード表!$B$3,IF($Q153=TIME(2,30,0),コード表!$B$4,IF($Q153=TIME(3,0,0),コード表!$B$5,IF($Q153=TIME(3,30,0),コード表!$B$6,IF($Q153=TIME(4,0,0),コード表!$B$7,IF($Q153=TIME(4,30,0),コード表!$B$8,IF($Q153=TIME(5,0,0),コード表!$B$9,IF($Q153=TIME(5,30,0),コード表!$B$10,IF($Q153=TIME(6,0,0),コード表!$B$11,IF($Q153=TIME(6,30,0),コード表!$B$12,IF($Q153=TIME(7,0,0),コード表!$B$13,IF($Q153=TIME(7,30,0),コード表!$B$14,IF($Q153=TIME(8,0,0),コード表!$B$15,IF($Q153=TIME(8,30,0),コード表!$B$16,IF($Q153=TIME(9,0,0),コード表!$B$17,IF($Q153=TIME(9,30,0),コード表!$B$18,IF($Q153=TIME(10,0,0),コード表!$B$19,IF($Q153=TIME(10,30,0),コード表!$B$20,IF($Q153=TIME(11,0,0),コード表!$B$21,IF($Q153=TIME(11,30,0),コード表!$B$22,IF($Q153=TIME(12,0,0),コード表!$B$23,IF($Q153=TIME(12,30,0),コード表!$B$24,IF($Q153=TIME(13,0,0),コード表!$B$25,IF($Q153=TIME(13,30,0),コード表!$B$26,IF($Q153=TIME(14,0,0),コード表!$B$27,IF($Q153=TIME(14,30,0),コード表!$B$28,IF($Q153=TIME(15,0,0),コード表!$B$29,IF($Q153=TIME(15,30,0),コード表!$B$30,IF($Q153=TIME(16,0,0),コード表!$B$31,IF($Q153=TIME(16,30,0),コード表!$B$32,IF($Q153=TIME(17,0,0),コード表!$B$33,IF($Q153=TIME(17,30,0),コード表!$B$34,IF($Q153=TIME(18,0,0),コード表!$B$35,"")))))))))))))))))))))))))))))))))</f>
        <v/>
      </c>
      <c r="AY153" s="546" t="str">
        <f>IF(S153="","",IF($Q153=TIME(2,0,0),コード表!$B$36,IF($Q153=TIME(2,30,0),コード表!$B$37,IF($Q153=TIME(3,0,0),コード表!$B$38,IF($Q153=TIME(3,30,0),コード表!$B$39,IF($Q153=TIME(4,0,0),コード表!$B$40,IF($Q153=TIME(4,30,0),コード表!$B$41,IF($Q153=TIME(5,0,0),コード表!$B$42,IF($Q153=TIME(5,30,0),コード表!$B$43,IF($Q153=TIME(6,0,0),コード表!$B$44,IF($Q153=TIME(6,30,0),コード表!$B$45,IF($Q153=TIME(7,0,0),コード表!$B$46,IF($Q153=TIME(7,30,0),コード表!$B$47,IF($Q153=TIME(8,0,0),コード表!$B$48,IF($Q153=TIME(8,30,0),コード表!$B$49,IF($Q153=TIME(9,0,0),コード表!$B$50,IF($Q153=TIME(9,30,0),コード表!$B$51,IF($Q153=TIME(10,0,0),コード表!$B$52,IF($Q153=TIME(10,30,0),コード表!$B$53,IF($Q153=TIME(11,0,0),コード表!$B$54,IF($Q153=TIME(11,30,0),コード表!$B$55,IF($Q153=TIME(12,0,0),コード表!$B$56,IF($Q153=TIME(12,30,0),コード表!$B$57,IF($Q153=TIME(13,0,0),コード表!$B$58,IF($Q153=TIME(13,30,0),コード表!$B$59,IF($Q153=TIME(14,0,0),コード表!$B$60,IF($Q153=TIME(14,30,0),コード表!$B$61,IF($Q153=TIME(15,0,0),コード表!$B$62,IF($Q153=TIME(15,30,0),コード表!$B$63,IF($Q153=TIME(16,0,0),コード表!$B$64,IF($Q153=TIME(16,30,0),コード表!$B$65,IF($Q153=TIME(17,0,0),コード表!$B$66,IF($Q153=TIME(17,30,0),コード表!$B$67,IF($Q153=TIME(18,0,0),コード表!$B$68))))))))))))))))))))))))))))))))))</f>
        <v/>
      </c>
      <c r="AZ153" s="546" t="str">
        <f>IF(U153="","",IF($Q153=TIME(2,0,0),コード表!$B$69,IF($Q153=TIME(2,30,0),コード表!$B$70,IF($Q153=TIME(3,0,0),コード表!$B$71,IF($Q153=TIME(3,30,0),コード表!$B$72,IF($Q153=TIME(4,0,0),コード表!$B$73,IF($Q153=TIME(4,30,0),コード表!$B$74,IF($Q153=TIME(5,0,0),コード表!$B$75,IF($Q153=TIME(5,30,0),コード表!$B$76,IF($Q153=TIME(6,0,0),コード表!$B$77,IF($Q153=TIME(6,30,0),コード表!$B$78,IF($Q153=TIME(7,0,0),コード表!$B$79,IF($Q153=TIME(7,30,0),コード表!$B$80,IF($Q153=TIME(8,0,0),コード表!$B$81,IF($Q153=TIME(8,30,0),コード表!$B$82,IF($Q153=TIME(9,0,0),コード表!$B$83,IF($Q153=TIME(9,30,0),コード表!$B$84,IF($Q153=TIME(10,0,0),コード表!$B$85,IF($Q153=TIME(10,30,0),コード表!$B$86,IF($Q153=TIME(11,0,0),コード表!$B$87,IF($Q153=TIME(11,30,0),コード表!$B$88,IF($Q153=TIME(12,0,0),コード表!$B$89,IF($Q153=TIME(12,30,0),コード表!$B$90,IF($Q153=TIME(13,0,0),コード表!$B$91,IF($Q153=TIME(13,30,0),コード表!$B$92,IF($Q153=TIME(14,0,0),コード表!$B$93,IF($Q153=TIME(14,30,0),コード表!$B$94,IF($Q153=TIME(15,0,0),コード表!$B$95,IF($Q153=TIME(15,30,0),コード表!$B$96,IF($Q153=TIME(16,0,0),コード表!$B$97,IF($Q153=TIME(16,30,0),コード表!$B$98,IF($Q153=TIME(17,0,0),コード表!$B$99,IF($Q153=TIME(17,30,0),コード表!$B$100,IF($Q153=TIME(18,0,0),コード表!$B$101))))))))))))))))))))))))))))))))))</f>
        <v/>
      </c>
      <c r="BA153" s="547" t="str">
        <f>IF(W153="","",IF($Q153=TIME(2,0,0),コード表!$B$102,IF($Q153=TIME(2,30,0),コード表!$B$103,IF($Q153=TIME(3,0,0),コード表!$B$104,IF($Q153=TIME(3,30,0),コード表!$B$105,IF($Q153=TIME(4,0,0),コード表!$B$106,IF($Q153=TIME(4,30,0),コード表!$B$107,IF($Q153=TIME(5,0,0),コード表!$B$108,IF($Q153=TIME(5,30,0),コード表!$B$109,IF($Q153=TIME(6,0,0),コード表!$B$110,IF($Q153=TIME(6,30,0),コード表!$B$111,IF($Q153=TIME(7,0,0),コード表!$B$112,IF($Q153=TIME(7,30,0),コード表!$B$113,IF($Q153=TIME(8,0,0),コード表!$B$114,IF($Q153=TIME(8,30,0),コード表!$B$115,IF($Q153=TIME(9,0,0),コード表!$B$116,IF($Q153=TIME(9,30,0),コード表!$B$117,IF($Q153=TIME(10,0,0),コード表!$B$118,IF($Q153=TIME(10,30,0),コード表!$B$119,IF($Q153=TIME(11,0,0),コード表!$B$120,IF($Q153=TIME(11,30,0),コード表!$B$121,IF($Q153=TIME(12,0,0),コード表!$B$122,IF($Q153=TIME(12,30,0),コード表!$B$123,IF($Q153=TIME(13,0,0),コード表!$B$124,IF($Q153=TIME(13,30,0),コード表!$B$125,IF($Q153=TIME(14,0,0),コード表!$B$126,IF($Q153=TIME(14,30,0),コード表!$B$127,IF($Q153=TIME(15,0,0),コード表!$B$128,IF($Q153=TIME(15,30,0),コード表!$B$129,IF($Q153=TIME(16,0,0),コード表!$B$130,IF($Q153=TIME(16,30,0),コード表!$B$131,IF($Q153=TIME(17,0,0),コード表!$B$132,IF($Q153=TIME(17,30,0),コード表!$B$133,IF($Q153=TIME(18,0,0),コード表!$B$134))))))))))))))))))))))))))))))))))</f>
        <v/>
      </c>
      <c r="BB153" s="408" t="str">
        <f>IF(Y153="","",Y153*コード表!$B$135)</f>
        <v/>
      </c>
      <c r="BC153" s="5"/>
      <c r="BD153" s="5"/>
      <c r="BE153" s="5"/>
      <c r="BF153" s="410">
        <f>DATE(請求書!$K$29,請求書!$Q$29,'実績記録 （２枚用）'!AE153)</f>
        <v>45863</v>
      </c>
      <c r="BG153" s="411">
        <f t="shared" ref="BG153" si="543">SUMIF($AT$105:$AT$166,BF153,$AW$105:$AW$166)</f>
        <v>0</v>
      </c>
      <c r="BH153" s="419" t="str">
        <f>IF($AG153=TIME(2,0,0),コード表!$B$3,IF($AG153=TIME(2,30,0),コード表!$B$4,IF($AG153=TIME(3,0,0),コード表!$B$5,IF($AG153=TIME(3,30,0),コード表!$B$6,IF($AG153=TIME(4,0,0),コード表!$B$7,IF($AG153=TIME(4,30,0),コード表!$B$8,IF($AG153=TIME(5,0,0),コード表!$B$9,IF($AG153=TIME(5,30,0),コード表!$B$10,IF($AG153=TIME(6,0,0),コード表!$B$11,IF($AG153=TIME(6,30,0),コード表!$B$12,IF($AG153=TIME(7,0,0),コード表!$B$13,IF($AG153=TIME(7,30,0),コード表!$B$14,IF($AG153=TIME(8,0,0),コード表!$B$15,IF($AG153=TIME(8,30,0),コード表!$B$16,IF($AG153=TIME(9,0,0),コード表!$B$17,IF($AG153=TIME(9,30,0),コード表!$B$18,IF($AG153=TIME(10,0,0),コード表!$B$19,IF($AG153=TIME(10,30,0),コード表!$B$20,IF($AG153=TIME(11,0,0),コード表!$B$21,IF($AG153=TIME(11,30,0),コード表!$B$22,IF($AG153=TIME(12,0,0),コード表!$B$23,IF($AG153=TIME(12,30,0),コード表!$B$24,IF($AG153=TIME(13,0,0),コード表!$B$25,IF($AG153=TIME(13,30,0),コード表!$B$26,IF($AG153=TIME(14,0,0),コード表!$B$27,IF($AG153=TIME(14,30,0),コード表!$B$28,IF($AG153=TIME(15,0,0),コード表!$B$29,IF($AG153=TIME(15,30,0),コード表!$B$30,IF($AG153=TIME(16,0,0),コード表!$B$31,IF($AG153=TIME(16,30,0),コード表!$B$32,IF($AG153=TIME(17,0,0),コード表!$B$33,IF($AG153=TIME(17,30,0),コード表!$B$34,IF($AG153=TIME(18,0,0),コード表!$B$35,"")))))))))))))))))))))))))))))))))</f>
        <v/>
      </c>
      <c r="BI153" s="420" t="str">
        <f t="shared" ref="BI153" si="544">IF(SUMIFS($AY$105:$AY$166,$AT$105:$AT$166,BF153)&gt;0,"〇","")</f>
        <v/>
      </c>
      <c r="BJ153" s="420" t="str">
        <f>IF(BI153="","",IF($AG153=TIME(2,0,0),コード表!$B$36,IF($AG153=TIME(2,30,0),コード表!$B$37,IF($AG153=TIME(3,0,0),コード表!$B$38,IF($AG153=TIME(3,30,0),コード表!$B$39,IF($AG153=TIME(4,0,0),コード表!$B$40,IF($AG153=TIME(4,30,0),コード表!$B$41,IF($AG153=TIME(5,0,0),コード表!$B$42,IF($AG153=TIME(5,30,0),コード表!$B$43,IF($AG153=TIME(6,0,0),コード表!$B$44,IF($AG153=TIME(6,30,0),コード表!$B$45,IF($AG153=TIME(7,0,0),コード表!$B$46,IF($AG153=TIME(7,30,0),コード表!$B$47,IF($AG153=TIME(8,0,0),コード表!$B$48,IF($AG153=TIME(8,30,0),コード表!$B$49,IF($AG153=TIME(9,0,0),コード表!$B$50,IF($AG153=TIME(9,30,0),コード表!$B$51,IF($AG153=TIME(10,0,0),コード表!$B$52,IF($AG153=TIME(10,30,0),コード表!$B$53,IF($AG153=TIME(11,0,0),コード表!$B$54,IF($AG153=TIME(11,30,0),コード表!$B$55,IF($AG153=TIME(12,0,0),コード表!$B$56,IF($AG153=TIME(12,30,0),コード表!$B$57,IF($AG153=TIME(13,0,0),コード表!$B$58,IF($AG153=TIME(13,30,0),コード表!$B$59,IF($AG153=TIME(14,0,0),コード表!$B$60,IF($AG153=TIME(14,30,0),コード表!$B$61,IF($AG153=TIME(15,0,0),コード表!$B$62,IF($AG153=TIME(15,30,0),コード表!$B$63,IF($AG153=TIME(16,0,0),コード表!$B$64,IF($AG153=TIME(16,30,0),コード表!$B$65,IF($AG153=TIME(17,0,0),コード表!$B$66,IF($AG153=TIME(17,30,0),コード表!$B$67,IF($AG153=TIME(18,0,0),コード表!$B$68))))))))))))))))))))))))))))))))))</f>
        <v/>
      </c>
      <c r="BK153" s="420" t="str">
        <f t="shared" ref="BK153" si="545">IF(SUMIFS($AZ$105:$AZ$166,$AT$105:$AT$166,BF153)&gt;0,"〇","")</f>
        <v/>
      </c>
      <c r="BL153" s="420" t="str">
        <f>IF(BK153="","",IF($AG153=TIME(2,0,0),コード表!$B$69,IF($AG153=TIME(2,30,0),コード表!$B$70,IF($AG153=TIME(3,0,0),コード表!$B$71,IF($AG153=TIME(3,30,0),コード表!$B$72,IF($AG153=TIME(4,0,0),コード表!$B$73,IF($AG153=TIME(4,30,0),コード表!$B$74,IF($AG153=TIME(5,0,0),コード表!$B$75,IF($AG153=TIME(5,30,0),コード表!$B$76,IF($AG153=TIME(6,0,0),コード表!$B$77,IF($AG153=TIME(6,30,0),コード表!$B$78,IF($AG153=TIME(7,0,0),コード表!$B$79,IF($AG153=TIME(7,30,0),コード表!$B$80,IF($AG153=TIME(8,0,0),コード表!$B$81,IF($AG153=TIME(8,30,0),コード表!$B$82,IF($AG153=TIME(9,0,0),コード表!$B$83,IF($AG153=TIME(9,30,0),コード表!$B$84,IF($AG153=TIME(10,0,0),コード表!$B$85,IF($AG153=TIME(10,30,0),コード表!$B$86,IF($AG153=TIME(11,0,0),コード表!$B$87,IF($AG153=TIME(11,30,0),コード表!$B$88,IF($AG153=TIME(12,0,0),コード表!$B$89,IF($AG153=TIME(12,30,0),コード表!$B$90,IF($AG153=TIME(13,0,0),コード表!$B$91,IF($AG153=TIME(13,30,0),コード表!$B$92,IF($AG153=TIME(14,0,0),コード表!$B$93,IF($AG153=TIME(14,30,0),コード表!$B$94,IF($AG153=TIME(15,0,0),コード表!$B$95,IF($AG153=TIME(15,30,0),コード表!$B$96,IF($AG153=TIME(16,0,0),コード表!$B$97,IF($AG153=TIME(16,30,0),コード表!$B$98,IF($AG153=TIME(17,0,0),コード表!$B$99,IF($AG153=TIME(17,30,0),コード表!$B$100,IF($AG153=TIME(18,0,0),コード表!$B$101))))))))))))))))))))))))))))))))))</f>
        <v/>
      </c>
      <c r="BM153" s="407" t="str">
        <f t="shared" ref="BM153" si="546">IF(SUMIFS($BA$105:$BA$166,$AT$105:$AT$166,BF153)&gt;0,"〇","")</f>
        <v/>
      </c>
      <c r="BN153" s="407" t="str">
        <f>IF(BM153="","",IF($AG153=TIME(2,0,0),コード表!$B$102,IF($AG153=TIME(2,30,0),コード表!$B$103,IF($AG153=TIME(3,0,0),コード表!$B$104,IF($AG153=TIME(3,30,0),コード表!$B$105,IF($AG153=TIME(4,0,0),コード表!$B$106,IF($AG153=TIME(4,30,0),コード表!$B$107,IF($AG153=TIME(5,0,0),コード表!$B$108,IF($AG153=TIME(5,30,0),コード表!$B$109,IF($AG153=TIME(6,0,0),コード表!$B$110,IF($AG153=TIME(6,30,0),コード表!$B$111,IF($AG153=TIME(7,0,0),コード表!$B$112,IF($AG153=TIME(7,30,0),コード表!$B$113,IF($AG153=TIME(8,0,0),コード表!$B$114,IF($AG153=TIME(8,30,0),コード表!$B$115,IF($AG153=TIME(9,0,0),コード表!$B$116,IF($AG153=TIME(9,30,0),コード表!$B$117,IF($AG153=TIME(10,0,0),コード表!$B$118,IF($AG153=TIME(10,30,0),コード表!$B$119,IF($AG153=TIME(11,0,0),コード表!$B$120,IF($AG153=TIME(11,30,0),コード表!$B$121,IF($AG153=TIME(12,0,0),コード表!$B$122,IF($AG153=TIME(12,30,0),コード表!$B$123,IF($AG153=TIME(13,0,0),コード表!$B$124,IF($AG153=TIME(13,30,0),コード表!$B$125,IF($AG153=TIME(14,0,0),コード表!$B$126,IF($AG153=TIME(14,30,0),コード表!$B$127,IF($AG153=TIME(15,0,0),コード表!$B$128,IF($AG153=TIME(15,30,0),コード表!$B$129,IF($AG153=TIME(16,0,0),コード表!$B$130,IF($AG153=TIME(16,30,0),コード表!$B$131,IF($AG153=TIME(17,0,0),コード表!$B$132,IF($AG153=TIME(17,30,0),コード表!$B$133,IF($AG153=TIME(18,0,0),コード表!$B$134))))))))))))))))))))))))))))))))))</f>
        <v/>
      </c>
      <c r="BO153" s="408" t="str">
        <f t="shared" ref="BO153" si="547">IF(SUMIF($AT$105:$AT$166,BF153,$BB$105:$BB$166)=0,"",SUMIF($AT$105:$AT$166,BF153,$BB$105:$BB$166))</f>
        <v/>
      </c>
      <c r="BP153" s="409" t="str">
        <f t="shared" ref="BP153" si="548">IF(AND(BH153="",BJ153="",BL153="",BN153="",BO153=""),"",MAX(BH153+BJ153,BH153+BL153,BH153+BN153))</f>
        <v/>
      </c>
      <c r="BQ153" s="406" t="str">
        <f t="shared" ref="BQ153" si="549">IF(AND(BH153="",BJ153="",BL153="",BN153=""),"",IF(AND(BJ153="",BL153="",BN153=""),"加算無",IF(MAX(BH153+BJ153+BO153,BH153+BL153+BO153,BH153+BN153+BO153)=BH153+BJ153+BO153,"重度",IF(MAX(BH153+BJ153+BO153,BH153+BL153+BO153,BH153+BN153+BO153)=BH153+BL153+BO153,"外",IF(MAX(BH153+BJ153+BO153,BH153+BL153+BO153,BH153+BN153+BO153)=BH153+BN153+BO153,"内")))))</f>
        <v/>
      </c>
    </row>
    <row r="154" spans="1:69" ht="17.850000000000001" customHeight="1" thickTop="1" thickBot="1">
      <c r="A154" s="12"/>
      <c r="B154" s="16"/>
      <c r="C154" s="288"/>
      <c r="D154" s="289"/>
      <c r="E154" s="292"/>
      <c r="F154" s="293"/>
      <c r="G154" s="296"/>
      <c r="H154" s="297"/>
      <c r="I154" s="299"/>
      <c r="J154" s="301"/>
      <c r="K154" s="297"/>
      <c r="L154" s="301"/>
      <c r="M154" s="297"/>
      <c r="N154" s="299"/>
      <c r="O154" s="417"/>
      <c r="P154" s="418"/>
      <c r="Q154" s="394"/>
      <c r="R154" s="395"/>
      <c r="S154" s="378"/>
      <c r="T154" s="379"/>
      <c r="U154" s="382"/>
      <c r="V154" s="383"/>
      <c r="W154" s="382"/>
      <c r="X154" s="383"/>
      <c r="Y154" s="382"/>
      <c r="Z154" s="398"/>
      <c r="AA154" s="402"/>
      <c r="AB154" s="403"/>
      <c r="AC154" s="404"/>
      <c r="AD154" s="127"/>
      <c r="AE154" s="430"/>
      <c r="AF154" s="432"/>
      <c r="AG154" s="387"/>
      <c r="AH154" s="388"/>
      <c r="AI154" s="388"/>
      <c r="AJ154" s="389"/>
      <c r="AK154" s="374"/>
      <c r="AL154" s="374"/>
      <c r="AM154" s="374"/>
      <c r="AN154" s="374"/>
      <c r="AO154" s="375"/>
      <c r="AP154" s="128"/>
      <c r="AQ154" s="129"/>
      <c r="AR154" s="128"/>
      <c r="AS154" s="5"/>
      <c r="AT154" s="390"/>
      <c r="AU154" s="391"/>
      <c r="AV154" s="391"/>
      <c r="AW154" s="421"/>
      <c r="AX154" s="546"/>
      <c r="AY154" s="546"/>
      <c r="AZ154" s="546"/>
      <c r="BA154" s="547"/>
      <c r="BB154" s="408"/>
      <c r="BC154" s="5"/>
      <c r="BD154" s="5"/>
      <c r="BE154" s="5"/>
      <c r="BF154" s="410"/>
      <c r="BG154" s="411"/>
      <c r="BH154" s="419"/>
      <c r="BI154" s="420"/>
      <c r="BJ154" s="420"/>
      <c r="BK154" s="420"/>
      <c r="BL154" s="420"/>
      <c r="BM154" s="407"/>
      <c r="BN154" s="407"/>
      <c r="BO154" s="408"/>
      <c r="BP154" s="409"/>
      <c r="BQ154" s="406"/>
    </row>
    <row r="155" spans="1:69" ht="17.850000000000001" customHeight="1" thickTop="1" thickBot="1">
      <c r="A155" s="12"/>
      <c r="B155" s="16"/>
      <c r="C155" s="288"/>
      <c r="D155" s="289"/>
      <c r="E155" s="290" t="str">
        <f>IF(C155="","",TEXT(AT155,"aaa"))</f>
        <v/>
      </c>
      <c r="F155" s="291"/>
      <c r="G155" s="445"/>
      <c r="H155" s="414"/>
      <c r="I155" s="412" t="s">
        <v>122</v>
      </c>
      <c r="J155" s="413"/>
      <c r="K155" s="414"/>
      <c r="L155" s="413"/>
      <c r="M155" s="414"/>
      <c r="N155" s="412" t="s">
        <v>122</v>
      </c>
      <c r="O155" s="415"/>
      <c r="P155" s="416"/>
      <c r="Q155" s="438" t="str">
        <f t="shared" ref="Q155" si="550">IF(G155="","",IF(AW155&lt;TIME(2,0,0),TIME(2,0,0),IF(MINUTE(AW155)&lt;30,TIME(HOUR(AW155),30,0),TIME(HOUR(AW155)+1,0,0))))</f>
        <v/>
      </c>
      <c r="R155" s="439"/>
      <c r="S155" s="442"/>
      <c r="T155" s="443"/>
      <c r="U155" s="396"/>
      <c r="V155" s="444"/>
      <c r="W155" s="396"/>
      <c r="X155" s="444"/>
      <c r="Y155" s="396"/>
      <c r="Z155" s="397"/>
      <c r="AA155" s="399"/>
      <c r="AB155" s="400"/>
      <c r="AC155" s="401"/>
      <c r="AD155" s="127"/>
      <c r="AE155" s="429">
        <v>26</v>
      </c>
      <c r="AF155" s="431" t="str">
        <f t="shared" ref="AF155" ca="1" si="551">IF(OR($AE$10="",AE155=""),"",TEXT(DATE(YEAR(TODAY()),$AE$10,AE155),"aaa"))</f>
        <v>土</v>
      </c>
      <c r="AG155" s="384" t="str">
        <f t="shared" ref="AG155" si="552">IF(BG155=0,"",IF(BG155&lt;TIME(2,0,0),TIME(2,0,0),IF(MINUTE(BG155)&lt;30,TIME(HOUR(BG155),30,0),TIME(HOUR(BG155)+1,0,0))))</f>
        <v/>
      </c>
      <c r="AH155" s="385"/>
      <c r="AI155" s="385"/>
      <c r="AJ155" s="386"/>
      <c r="AK155" s="372" t="str">
        <f t="shared" ref="AK155" si="553">IF(AND(BH155="",BJ155="",BL155="",BN155="",BO155=""),"",MAX(BH155+BJ155+BO155,BH155+BL155+BO155,BH155+BN155+BO155))</f>
        <v/>
      </c>
      <c r="AL155" s="372"/>
      <c r="AM155" s="372"/>
      <c r="AN155" s="372"/>
      <c r="AO155" s="373"/>
      <c r="AP155" s="128"/>
      <c r="AQ155" s="129"/>
      <c r="AR155" s="128"/>
      <c r="AS155" s="5"/>
      <c r="AT155" s="390" t="e">
        <f>DATE(請求書!$K$29,請求書!$Q$29,'実績記録 （２枚用）'!C155)</f>
        <v>#NUM!</v>
      </c>
      <c r="AU155" s="391">
        <f>TIME(G155,J155,0)</f>
        <v>0</v>
      </c>
      <c r="AV155" s="391">
        <f>TIME(L155,O155,0)</f>
        <v>0</v>
      </c>
      <c r="AW155" s="421">
        <f t="shared" ref="AW155" si="554">AV155-AU155</f>
        <v>0</v>
      </c>
      <c r="AX155" s="546" t="str">
        <f>IF($Q155=TIME(2,0,0),コード表!$B$3,IF($Q155=TIME(2,30,0),コード表!$B$4,IF($Q155=TIME(3,0,0),コード表!$B$5,IF($Q155=TIME(3,30,0),コード表!$B$6,IF($Q155=TIME(4,0,0),コード表!$B$7,IF($Q155=TIME(4,30,0),コード表!$B$8,IF($Q155=TIME(5,0,0),コード表!$B$9,IF($Q155=TIME(5,30,0),コード表!$B$10,IF($Q155=TIME(6,0,0),コード表!$B$11,IF($Q155=TIME(6,30,0),コード表!$B$12,IF($Q155=TIME(7,0,0),コード表!$B$13,IF($Q155=TIME(7,30,0),コード表!$B$14,IF($Q155=TIME(8,0,0),コード表!$B$15,IF($Q155=TIME(8,30,0),コード表!$B$16,IF($Q155=TIME(9,0,0),コード表!$B$17,IF($Q155=TIME(9,30,0),コード表!$B$18,IF($Q155=TIME(10,0,0),コード表!$B$19,IF($Q155=TIME(10,30,0),コード表!$B$20,IF($Q155=TIME(11,0,0),コード表!$B$21,IF($Q155=TIME(11,30,0),コード表!$B$22,IF($Q155=TIME(12,0,0),コード表!$B$23,IF($Q155=TIME(12,30,0),コード表!$B$24,IF($Q155=TIME(13,0,0),コード表!$B$25,IF($Q155=TIME(13,30,0),コード表!$B$26,IF($Q155=TIME(14,0,0),コード表!$B$27,IF($Q155=TIME(14,30,0),コード表!$B$28,IF($Q155=TIME(15,0,0),コード表!$B$29,IF($Q155=TIME(15,30,0),コード表!$B$30,IF($Q155=TIME(16,0,0),コード表!$B$31,IF($Q155=TIME(16,30,0),コード表!$B$32,IF($Q155=TIME(17,0,0),コード表!$B$33,IF($Q155=TIME(17,30,0),コード表!$B$34,IF($Q155=TIME(18,0,0),コード表!$B$35,"")))))))))))))))))))))))))))))))))</f>
        <v/>
      </c>
      <c r="AY155" s="546" t="str">
        <f>IF(S155="","",IF($Q155=TIME(2,0,0),コード表!$B$36,IF($Q155=TIME(2,30,0),コード表!$B$37,IF($Q155=TIME(3,0,0),コード表!$B$38,IF($Q155=TIME(3,30,0),コード表!$B$39,IF($Q155=TIME(4,0,0),コード表!$B$40,IF($Q155=TIME(4,30,0),コード表!$B$41,IF($Q155=TIME(5,0,0),コード表!$B$42,IF($Q155=TIME(5,30,0),コード表!$B$43,IF($Q155=TIME(6,0,0),コード表!$B$44,IF($Q155=TIME(6,30,0),コード表!$B$45,IF($Q155=TIME(7,0,0),コード表!$B$46,IF($Q155=TIME(7,30,0),コード表!$B$47,IF($Q155=TIME(8,0,0),コード表!$B$48,IF($Q155=TIME(8,30,0),コード表!$B$49,IF($Q155=TIME(9,0,0),コード表!$B$50,IF($Q155=TIME(9,30,0),コード表!$B$51,IF($Q155=TIME(10,0,0),コード表!$B$52,IF($Q155=TIME(10,30,0),コード表!$B$53,IF($Q155=TIME(11,0,0),コード表!$B$54,IF($Q155=TIME(11,30,0),コード表!$B$55,IF($Q155=TIME(12,0,0),コード表!$B$56,IF($Q155=TIME(12,30,0),コード表!$B$57,IF($Q155=TIME(13,0,0),コード表!$B$58,IF($Q155=TIME(13,30,0),コード表!$B$59,IF($Q155=TIME(14,0,0),コード表!$B$60,IF($Q155=TIME(14,30,0),コード表!$B$61,IF($Q155=TIME(15,0,0),コード表!$B$62,IF($Q155=TIME(15,30,0),コード表!$B$63,IF($Q155=TIME(16,0,0),コード表!$B$64,IF($Q155=TIME(16,30,0),コード表!$B$65,IF($Q155=TIME(17,0,0),コード表!$B$66,IF($Q155=TIME(17,30,0),コード表!$B$67,IF($Q155=TIME(18,0,0),コード表!$B$68))))))))))))))))))))))))))))))))))</f>
        <v/>
      </c>
      <c r="AZ155" s="546" t="str">
        <f>IF(U155="","",IF($Q155=TIME(2,0,0),コード表!$B$69,IF($Q155=TIME(2,30,0),コード表!$B$70,IF($Q155=TIME(3,0,0),コード表!$B$71,IF($Q155=TIME(3,30,0),コード表!$B$72,IF($Q155=TIME(4,0,0),コード表!$B$73,IF($Q155=TIME(4,30,0),コード表!$B$74,IF($Q155=TIME(5,0,0),コード表!$B$75,IF($Q155=TIME(5,30,0),コード表!$B$76,IF($Q155=TIME(6,0,0),コード表!$B$77,IF($Q155=TIME(6,30,0),コード表!$B$78,IF($Q155=TIME(7,0,0),コード表!$B$79,IF($Q155=TIME(7,30,0),コード表!$B$80,IF($Q155=TIME(8,0,0),コード表!$B$81,IF($Q155=TIME(8,30,0),コード表!$B$82,IF($Q155=TIME(9,0,0),コード表!$B$83,IF($Q155=TIME(9,30,0),コード表!$B$84,IF($Q155=TIME(10,0,0),コード表!$B$85,IF($Q155=TIME(10,30,0),コード表!$B$86,IF($Q155=TIME(11,0,0),コード表!$B$87,IF($Q155=TIME(11,30,0),コード表!$B$88,IF($Q155=TIME(12,0,0),コード表!$B$89,IF($Q155=TIME(12,30,0),コード表!$B$90,IF($Q155=TIME(13,0,0),コード表!$B$91,IF($Q155=TIME(13,30,0),コード表!$B$92,IF($Q155=TIME(14,0,0),コード表!$B$93,IF($Q155=TIME(14,30,0),コード表!$B$94,IF($Q155=TIME(15,0,0),コード表!$B$95,IF($Q155=TIME(15,30,0),コード表!$B$96,IF($Q155=TIME(16,0,0),コード表!$B$97,IF($Q155=TIME(16,30,0),コード表!$B$98,IF($Q155=TIME(17,0,0),コード表!$B$99,IF($Q155=TIME(17,30,0),コード表!$B$100,IF($Q155=TIME(18,0,0),コード表!$B$101))))))))))))))))))))))))))))))))))</f>
        <v/>
      </c>
      <c r="BA155" s="547" t="str">
        <f>IF(W155="","",IF($Q155=TIME(2,0,0),コード表!$B$102,IF($Q155=TIME(2,30,0),コード表!$B$103,IF($Q155=TIME(3,0,0),コード表!$B$104,IF($Q155=TIME(3,30,0),コード表!$B$105,IF($Q155=TIME(4,0,0),コード表!$B$106,IF($Q155=TIME(4,30,0),コード表!$B$107,IF($Q155=TIME(5,0,0),コード表!$B$108,IF($Q155=TIME(5,30,0),コード表!$B$109,IF($Q155=TIME(6,0,0),コード表!$B$110,IF($Q155=TIME(6,30,0),コード表!$B$111,IF($Q155=TIME(7,0,0),コード表!$B$112,IF($Q155=TIME(7,30,0),コード表!$B$113,IF($Q155=TIME(8,0,0),コード表!$B$114,IF($Q155=TIME(8,30,0),コード表!$B$115,IF($Q155=TIME(9,0,0),コード表!$B$116,IF($Q155=TIME(9,30,0),コード表!$B$117,IF($Q155=TIME(10,0,0),コード表!$B$118,IF($Q155=TIME(10,30,0),コード表!$B$119,IF($Q155=TIME(11,0,0),コード表!$B$120,IF($Q155=TIME(11,30,0),コード表!$B$121,IF($Q155=TIME(12,0,0),コード表!$B$122,IF($Q155=TIME(12,30,0),コード表!$B$123,IF($Q155=TIME(13,0,0),コード表!$B$124,IF($Q155=TIME(13,30,0),コード表!$B$125,IF($Q155=TIME(14,0,0),コード表!$B$126,IF($Q155=TIME(14,30,0),コード表!$B$127,IF($Q155=TIME(15,0,0),コード表!$B$128,IF($Q155=TIME(15,30,0),コード表!$B$129,IF($Q155=TIME(16,0,0),コード表!$B$130,IF($Q155=TIME(16,30,0),コード表!$B$131,IF($Q155=TIME(17,0,0),コード表!$B$132,IF($Q155=TIME(17,30,0),コード表!$B$133,IF($Q155=TIME(18,0,0),コード表!$B$134))))))))))))))))))))))))))))))))))</f>
        <v/>
      </c>
      <c r="BB155" s="408" t="str">
        <f>IF(Y155="","",Y155*コード表!$B$135)</f>
        <v/>
      </c>
      <c r="BC155" s="5"/>
      <c r="BD155" s="5"/>
      <c r="BE155" s="5"/>
      <c r="BF155" s="410">
        <f>DATE(請求書!$K$29,請求書!$Q$29,'実績記録 （２枚用）'!AE155)</f>
        <v>45864</v>
      </c>
      <c r="BG155" s="411">
        <f t="shared" ref="BG155" si="555">SUMIF($AT$105:$AT$166,BF155,$AW$105:$AW$166)</f>
        <v>0</v>
      </c>
      <c r="BH155" s="419" t="str">
        <f>IF($AG155=TIME(2,0,0),コード表!$B$3,IF($AG155=TIME(2,30,0),コード表!$B$4,IF($AG155=TIME(3,0,0),コード表!$B$5,IF($AG155=TIME(3,30,0),コード表!$B$6,IF($AG155=TIME(4,0,0),コード表!$B$7,IF($AG155=TIME(4,30,0),コード表!$B$8,IF($AG155=TIME(5,0,0),コード表!$B$9,IF($AG155=TIME(5,30,0),コード表!$B$10,IF($AG155=TIME(6,0,0),コード表!$B$11,IF($AG155=TIME(6,30,0),コード表!$B$12,IF($AG155=TIME(7,0,0),コード表!$B$13,IF($AG155=TIME(7,30,0),コード表!$B$14,IF($AG155=TIME(8,0,0),コード表!$B$15,IF($AG155=TIME(8,30,0),コード表!$B$16,IF($AG155=TIME(9,0,0),コード表!$B$17,IF($AG155=TIME(9,30,0),コード表!$B$18,IF($AG155=TIME(10,0,0),コード表!$B$19,IF($AG155=TIME(10,30,0),コード表!$B$20,IF($AG155=TIME(11,0,0),コード表!$B$21,IF($AG155=TIME(11,30,0),コード表!$B$22,IF($AG155=TIME(12,0,0),コード表!$B$23,IF($AG155=TIME(12,30,0),コード表!$B$24,IF($AG155=TIME(13,0,0),コード表!$B$25,IF($AG155=TIME(13,30,0),コード表!$B$26,IF($AG155=TIME(14,0,0),コード表!$B$27,IF($AG155=TIME(14,30,0),コード表!$B$28,IF($AG155=TIME(15,0,0),コード表!$B$29,IF($AG155=TIME(15,30,0),コード表!$B$30,IF($AG155=TIME(16,0,0),コード表!$B$31,IF($AG155=TIME(16,30,0),コード表!$B$32,IF($AG155=TIME(17,0,0),コード表!$B$33,IF($AG155=TIME(17,30,0),コード表!$B$34,IF($AG155=TIME(18,0,0),コード表!$B$35,"")))))))))))))))))))))))))))))))))</f>
        <v/>
      </c>
      <c r="BI155" s="420" t="str">
        <f t="shared" ref="BI155" si="556">IF(SUMIFS($AY$105:$AY$166,$AT$105:$AT$166,BF155)&gt;0,"〇","")</f>
        <v/>
      </c>
      <c r="BJ155" s="420" t="str">
        <f>IF(BI155="","",IF($AG155=TIME(2,0,0),コード表!$B$36,IF($AG155=TIME(2,30,0),コード表!$B$37,IF($AG155=TIME(3,0,0),コード表!$B$38,IF($AG155=TIME(3,30,0),コード表!$B$39,IF($AG155=TIME(4,0,0),コード表!$B$40,IF($AG155=TIME(4,30,0),コード表!$B$41,IF($AG155=TIME(5,0,0),コード表!$B$42,IF($AG155=TIME(5,30,0),コード表!$B$43,IF($AG155=TIME(6,0,0),コード表!$B$44,IF($AG155=TIME(6,30,0),コード表!$B$45,IF($AG155=TIME(7,0,0),コード表!$B$46,IF($AG155=TIME(7,30,0),コード表!$B$47,IF($AG155=TIME(8,0,0),コード表!$B$48,IF($AG155=TIME(8,30,0),コード表!$B$49,IF($AG155=TIME(9,0,0),コード表!$B$50,IF($AG155=TIME(9,30,0),コード表!$B$51,IF($AG155=TIME(10,0,0),コード表!$B$52,IF($AG155=TIME(10,30,0),コード表!$B$53,IF($AG155=TIME(11,0,0),コード表!$B$54,IF($AG155=TIME(11,30,0),コード表!$B$55,IF($AG155=TIME(12,0,0),コード表!$B$56,IF($AG155=TIME(12,30,0),コード表!$B$57,IF($AG155=TIME(13,0,0),コード表!$B$58,IF($AG155=TIME(13,30,0),コード表!$B$59,IF($AG155=TIME(14,0,0),コード表!$B$60,IF($AG155=TIME(14,30,0),コード表!$B$61,IF($AG155=TIME(15,0,0),コード表!$B$62,IF($AG155=TIME(15,30,0),コード表!$B$63,IF($AG155=TIME(16,0,0),コード表!$B$64,IF($AG155=TIME(16,30,0),コード表!$B$65,IF($AG155=TIME(17,0,0),コード表!$B$66,IF($AG155=TIME(17,30,0),コード表!$B$67,IF($AG155=TIME(18,0,0),コード表!$B$68))))))))))))))))))))))))))))))))))</f>
        <v/>
      </c>
      <c r="BK155" s="420" t="str">
        <f t="shared" ref="BK155" si="557">IF(SUMIFS($AZ$105:$AZ$166,$AT$105:$AT$166,BF155)&gt;0,"〇","")</f>
        <v/>
      </c>
      <c r="BL155" s="420" t="str">
        <f>IF(BK155="","",IF($AG155=TIME(2,0,0),コード表!$B$69,IF($AG155=TIME(2,30,0),コード表!$B$70,IF($AG155=TIME(3,0,0),コード表!$B$71,IF($AG155=TIME(3,30,0),コード表!$B$72,IF($AG155=TIME(4,0,0),コード表!$B$73,IF($AG155=TIME(4,30,0),コード表!$B$74,IF($AG155=TIME(5,0,0),コード表!$B$75,IF($AG155=TIME(5,30,0),コード表!$B$76,IF($AG155=TIME(6,0,0),コード表!$B$77,IF($AG155=TIME(6,30,0),コード表!$B$78,IF($AG155=TIME(7,0,0),コード表!$B$79,IF($AG155=TIME(7,30,0),コード表!$B$80,IF($AG155=TIME(8,0,0),コード表!$B$81,IF($AG155=TIME(8,30,0),コード表!$B$82,IF($AG155=TIME(9,0,0),コード表!$B$83,IF($AG155=TIME(9,30,0),コード表!$B$84,IF($AG155=TIME(10,0,0),コード表!$B$85,IF($AG155=TIME(10,30,0),コード表!$B$86,IF($AG155=TIME(11,0,0),コード表!$B$87,IF($AG155=TIME(11,30,0),コード表!$B$88,IF($AG155=TIME(12,0,0),コード表!$B$89,IF($AG155=TIME(12,30,0),コード表!$B$90,IF($AG155=TIME(13,0,0),コード表!$B$91,IF($AG155=TIME(13,30,0),コード表!$B$92,IF($AG155=TIME(14,0,0),コード表!$B$93,IF($AG155=TIME(14,30,0),コード表!$B$94,IF($AG155=TIME(15,0,0),コード表!$B$95,IF($AG155=TIME(15,30,0),コード表!$B$96,IF($AG155=TIME(16,0,0),コード表!$B$97,IF($AG155=TIME(16,30,0),コード表!$B$98,IF($AG155=TIME(17,0,0),コード表!$B$99,IF($AG155=TIME(17,30,0),コード表!$B$100,IF($AG155=TIME(18,0,0),コード表!$B$101))))))))))))))))))))))))))))))))))</f>
        <v/>
      </c>
      <c r="BM155" s="407" t="str">
        <f t="shared" ref="BM155" si="558">IF(SUMIFS($BA$105:$BA$166,$AT$105:$AT$166,BF155)&gt;0,"〇","")</f>
        <v/>
      </c>
      <c r="BN155" s="407" t="str">
        <f>IF(BM155="","",IF($AG155=TIME(2,0,0),コード表!$B$102,IF($AG155=TIME(2,30,0),コード表!$B$103,IF($AG155=TIME(3,0,0),コード表!$B$104,IF($AG155=TIME(3,30,0),コード表!$B$105,IF($AG155=TIME(4,0,0),コード表!$B$106,IF($AG155=TIME(4,30,0),コード表!$B$107,IF($AG155=TIME(5,0,0),コード表!$B$108,IF($AG155=TIME(5,30,0),コード表!$B$109,IF($AG155=TIME(6,0,0),コード表!$B$110,IF($AG155=TIME(6,30,0),コード表!$B$111,IF($AG155=TIME(7,0,0),コード表!$B$112,IF($AG155=TIME(7,30,0),コード表!$B$113,IF($AG155=TIME(8,0,0),コード表!$B$114,IF($AG155=TIME(8,30,0),コード表!$B$115,IF($AG155=TIME(9,0,0),コード表!$B$116,IF($AG155=TIME(9,30,0),コード表!$B$117,IF($AG155=TIME(10,0,0),コード表!$B$118,IF($AG155=TIME(10,30,0),コード表!$B$119,IF($AG155=TIME(11,0,0),コード表!$B$120,IF($AG155=TIME(11,30,0),コード表!$B$121,IF($AG155=TIME(12,0,0),コード表!$B$122,IF($AG155=TIME(12,30,0),コード表!$B$123,IF($AG155=TIME(13,0,0),コード表!$B$124,IF($AG155=TIME(13,30,0),コード表!$B$125,IF($AG155=TIME(14,0,0),コード表!$B$126,IF($AG155=TIME(14,30,0),コード表!$B$127,IF($AG155=TIME(15,0,0),コード表!$B$128,IF($AG155=TIME(15,30,0),コード表!$B$129,IF($AG155=TIME(16,0,0),コード表!$B$130,IF($AG155=TIME(16,30,0),コード表!$B$131,IF($AG155=TIME(17,0,0),コード表!$B$132,IF($AG155=TIME(17,30,0),コード表!$B$133,IF($AG155=TIME(18,0,0),コード表!$B$134))))))))))))))))))))))))))))))))))</f>
        <v/>
      </c>
      <c r="BO155" s="408" t="str">
        <f t="shared" ref="BO155" si="559">IF(SUMIF($AT$105:$AT$166,BF155,$BB$105:$BB$166)=0,"",SUMIF($AT$105:$AT$166,BF155,$BB$105:$BB$166))</f>
        <v/>
      </c>
      <c r="BP155" s="409" t="str">
        <f t="shared" ref="BP155" si="560">IF(AND(BH155="",BJ155="",BL155="",BN155="",BO155=""),"",MAX(BH155+BJ155,BH155+BL155,BH155+BN155))</f>
        <v/>
      </c>
      <c r="BQ155" s="406" t="str">
        <f t="shared" ref="BQ155" si="561">IF(AND(BH155="",BJ155="",BL155="",BN155=""),"",IF(AND(BJ155="",BL155="",BN155=""),"加算無",IF(MAX(BH155+BJ155+BO155,BH155+BL155+BO155,BH155+BN155+BO155)=BH155+BJ155+BO155,"重度",IF(MAX(BH155+BJ155+BO155,BH155+BL155+BO155,BH155+BN155+BO155)=BH155+BL155+BO155,"外",IF(MAX(BH155+BJ155+BO155,BH155+BL155+BO155,BH155+BN155+BO155)=BH155+BN155+BO155,"内")))))</f>
        <v/>
      </c>
    </row>
    <row r="156" spans="1:69" ht="17.850000000000001" customHeight="1" thickTop="1" thickBot="1">
      <c r="A156" s="12"/>
      <c r="B156" s="16"/>
      <c r="C156" s="288"/>
      <c r="D156" s="289"/>
      <c r="E156" s="292"/>
      <c r="F156" s="293"/>
      <c r="G156" s="296"/>
      <c r="H156" s="297"/>
      <c r="I156" s="299"/>
      <c r="J156" s="301"/>
      <c r="K156" s="297"/>
      <c r="L156" s="301"/>
      <c r="M156" s="297"/>
      <c r="N156" s="299"/>
      <c r="O156" s="417"/>
      <c r="P156" s="418"/>
      <c r="Q156" s="394"/>
      <c r="R156" s="395"/>
      <c r="S156" s="378"/>
      <c r="T156" s="379"/>
      <c r="U156" s="382"/>
      <c r="V156" s="383"/>
      <c r="W156" s="382"/>
      <c r="X156" s="383"/>
      <c r="Y156" s="382"/>
      <c r="Z156" s="398"/>
      <c r="AA156" s="402"/>
      <c r="AB156" s="403"/>
      <c r="AC156" s="404"/>
      <c r="AD156" s="127"/>
      <c r="AE156" s="430"/>
      <c r="AF156" s="432"/>
      <c r="AG156" s="387"/>
      <c r="AH156" s="388"/>
      <c r="AI156" s="388"/>
      <c r="AJ156" s="389"/>
      <c r="AK156" s="374"/>
      <c r="AL156" s="374"/>
      <c r="AM156" s="374"/>
      <c r="AN156" s="374"/>
      <c r="AO156" s="375"/>
      <c r="AP156" s="128"/>
      <c r="AQ156" s="129"/>
      <c r="AR156" s="128"/>
      <c r="AS156" s="5"/>
      <c r="AT156" s="390"/>
      <c r="AU156" s="391"/>
      <c r="AV156" s="391"/>
      <c r="AW156" s="421"/>
      <c r="AX156" s="546"/>
      <c r="AY156" s="546"/>
      <c r="AZ156" s="546"/>
      <c r="BA156" s="547"/>
      <c r="BB156" s="408"/>
      <c r="BC156" s="5"/>
      <c r="BD156" s="5"/>
      <c r="BE156" s="5"/>
      <c r="BF156" s="410"/>
      <c r="BG156" s="411"/>
      <c r="BH156" s="419"/>
      <c r="BI156" s="420"/>
      <c r="BJ156" s="420"/>
      <c r="BK156" s="420"/>
      <c r="BL156" s="420"/>
      <c r="BM156" s="407"/>
      <c r="BN156" s="407"/>
      <c r="BO156" s="408"/>
      <c r="BP156" s="409"/>
      <c r="BQ156" s="406"/>
    </row>
    <row r="157" spans="1:69" ht="17.850000000000001" customHeight="1" thickTop="1" thickBot="1">
      <c r="A157" s="12"/>
      <c r="B157" s="16"/>
      <c r="C157" s="288"/>
      <c r="D157" s="289"/>
      <c r="E157" s="290" t="str">
        <f>IF(C157="","",TEXT(AT157,"aaa"))</f>
        <v/>
      </c>
      <c r="F157" s="291"/>
      <c r="G157" s="445"/>
      <c r="H157" s="414"/>
      <c r="I157" s="412" t="s">
        <v>122</v>
      </c>
      <c r="J157" s="413"/>
      <c r="K157" s="414"/>
      <c r="L157" s="413"/>
      <c r="M157" s="414"/>
      <c r="N157" s="412" t="s">
        <v>122</v>
      </c>
      <c r="O157" s="415"/>
      <c r="P157" s="416"/>
      <c r="Q157" s="438" t="str">
        <f t="shared" ref="Q157" si="562">IF(G157="","",IF(AW157&lt;TIME(2,0,0),TIME(2,0,0),IF(MINUTE(AW157)&lt;30,TIME(HOUR(AW157),30,0),TIME(HOUR(AW157)+1,0,0))))</f>
        <v/>
      </c>
      <c r="R157" s="439"/>
      <c r="S157" s="442"/>
      <c r="T157" s="443"/>
      <c r="U157" s="396"/>
      <c r="V157" s="444"/>
      <c r="W157" s="396"/>
      <c r="X157" s="444"/>
      <c r="Y157" s="396"/>
      <c r="Z157" s="397"/>
      <c r="AA157" s="399"/>
      <c r="AB157" s="400"/>
      <c r="AC157" s="401"/>
      <c r="AD157" s="127"/>
      <c r="AE157" s="429">
        <v>27</v>
      </c>
      <c r="AF157" s="431" t="str">
        <f t="shared" ref="AF157" ca="1" si="563">IF(OR($AE$10="",AE157=""),"",TEXT(DATE(YEAR(TODAY()),$AE$10,AE157),"aaa"))</f>
        <v>日</v>
      </c>
      <c r="AG157" s="384" t="str">
        <f t="shared" ref="AG157" si="564">IF(BG157=0,"",IF(BG157&lt;TIME(2,0,0),TIME(2,0,0),IF(MINUTE(BG157)&lt;30,TIME(HOUR(BG157),30,0),TIME(HOUR(BG157)+1,0,0))))</f>
        <v/>
      </c>
      <c r="AH157" s="385"/>
      <c r="AI157" s="385"/>
      <c r="AJ157" s="386"/>
      <c r="AK157" s="372" t="str">
        <f t="shared" ref="AK157" si="565">IF(AND(BH157="",BJ157="",BL157="",BN157="",BO157=""),"",MAX(BH157+BJ157+BO157,BH157+BL157+BO157,BH157+BN157+BO157))</f>
        <v/>
      </c>
      <c r="AL157" s="372"/>
      <c r="AM157" s="372"/>
      <c r="AN157" s="372"/>
      <c r="AO157" s="373"/>
      <c r="AP157" s="128"/>
      <c r="AQ157" s="129"/>
      <c r="AR157" s="128"/>
      <c r="AS157" s="5"/>
      <c r="AT157" s="390" t="e">
        <f>DATE(請求書!$K$29,請求書!$Q$29,'実績記録 （２枚用）'!C157)</f>
        <v>#NUM!</v>
      </c>
      <c r="AU157" s="391">
        <f>TIME(G157,J157,0)</f>
        <v>0</v>
      </c>
      <c r="AV157" s="391">
        <f>TIME(L157,O157,0)</f>
        <v>0</v>
      </c>
      <c r="AW157" s="421">
        <f t="shared" ref="AW157" si="566">AV157-AU157</f>
        <v>0</v>
      </c>
      <c r="AX157" s="546" t="str">
        <f>IF($Q157=TIME(2,0,0),コード表!$B$3,IF($Q157=TIME(2,30,0),コード表!$B$4,IF($Q157=TIME(3,0,0),コード表!$B$5,IF($Q157=TIME(3,30,0),コード表!$B$6,IF($Q157=TIME(4,0,0),コード表!$B$7,IF($Q157=TIME(4,30,0),コード表!$B$8,IF($Q157=TIME(5,0,0),コード表!$B$9,IF($Q157=TIME(5,30,0),コード表!$B$10,IF($Q157=TIME(6,0,0),コード表!$B$11,IF($Q157=TIME(6,30,0),コード表!$B$12,IF($Q157=TIME(7,0,0),コード表!$B$13,IF($Q157=TIME(7,30,0),コード表!$B$14,IF($Q157=TIME(8,0,0),コード表!$B$15,IF($Q157=TIME(8,30,0),コード表!$B$16,IF($Q157=TIME(9,0,0),コード表!$B$17,IF($Q157=TIME(9,30,0),コード表!$B$18,IF($Q157=TIME(10,0,0),コード表!$B$19,IF($Q157=TIME(10,30,0),コード表!$B$20,IF($Q157=TIME(11,0,0),コード表!$B$21,IF($Q157=TIME(11,30,0),コード表!$B$22,IF($Q157=TIME(12,0,0),コード表!$B$23,IF($Q157=TIME(12,30,0),コード表!$B$24,IF($Q157=TIME(13,0,0),コード表!$B$25,IF($Q157=TIME(13,30,0),コード表!$B$26,IF($Q157=TIME(14,0,0),コード表!$B$27,IF($Q157=TIME(14,30,0),コード表!$B$28,IF($Q157=TIME(15,0,0),コード表!$B$29,IF($Q157=TIME(15,30,0),コード表!$B$30,IF($Q157=TIME(16,0,0),コード表!$B$31,IF($Q157=TIME(16,30,0),コード表!$B$32,IF($Q157=TIME(17,0,0),コード表!$B$33,IF($Q157=TIME(17,30,0),コード表!$B$34,IF($Q157=TIME(18,0,0),コード表!$B$35,"")))))))))))))))))))))))))))))))))</f>
        <v/>
      </c>
      <c r="AY157" s="546" t="str">
        <f>IF(S157="","",IF($Q157=TIME(2,0,0),コード表!$B$36,IF($Q157=TIME(2,30,0),コード表!$B$37,IF($Q157=TIME(3,0,0),コード表!$B$38,IF($Q157=TIME(3,30,0),コード表!$B$39,IF($Q157=TIME(4,0,0),コード表!$B$40,IF($Q157=TIME(4,30,0),コード表!$B$41,IF($Q157=TIME(5,0,0),コード表!$B$42,IF($Q157=TIME(5,30,0),コード表!$B$43,IF($Q157=TIME(6,0,0),コード表!$B$44,IF($Q157=TIME(6,30,0),コード表!$B$45,IF($Q157=TIME(7,0,0),コード表!$B$46,IF($Q157=TIME(7,30,0),コード表!$B$47,IF($Q157=TIME(8,0,0),コード表!$B$48,IF($Q157=TIME(8,30,0),コード表!$B$49,IF($Q157=TIME(9,0,0),コード表!$B$50,IF($Q157=TIME(9,30,0),コード表!$B$51,IF($Q157=TIME(10,0,0),コード表!$B$52,IF($Q157=TIME(10,30,0),コード表!$B$53,IF($Q157=TIME(11,0,0),コード表!$B$54,IF($Q157=TIME(11,30,0),コード表!$B$55,IF($Q157=TIME(12,0,0),コード表!$B$56,IF($Q157=TIME(12,30,0),コード表!$B$57,IF($Q157=TIME(13,0,0),コード表!$B$58,IF($Q157=TIME(13,30,0),コード表!$B$59,IF($Q157=TIME(14,0,0),コード表!$B$60,IF($Q157=TIME(14,30,0),コード表!$B$61,IF($Q157=TIME(15,0,0),コード表!$B$62,IF($Q157=TIME(15,30,0),コード表!$B$63,IF($Q157=TIME(16,0,0),コード表!$B$64,IF($Q157=TIME(16,30,0),コード表!$B$65,IF($Q157=TIME(17,0,0),コード表!$B$66,IF($Q157=TIME(17,30,0),コード表!$B$67,IF($Q157=TIME(18,0,0),コード表!$B$68))))))))))))))))))))))))))))))))))</f>
        <v/>
      </c>
      <c r="AZ157" s="546" t="str">
        <f>IF(U157="","",IF($Q157=TIME(2,0,0),コード表!$B$69,IF($Q157=TIME(2,30,0),コード表!$B$70,IF($Q157=TIME(3,0,0),コード表!$B$71,IF($Q157=TIME(3,30,0),コード表!$B$72,IF($Q157=TIME(4,0,0),コード表!$B$73,IF($Q157=TIME(4,30,0),コード表!$B$74,IF($Q157=TIME(5,0,0),コード表!$B$75,IF($Q157=TIME(5,30,0),コード表!$B$76,IF($Q157=TIME(6,0,0),コード表!$B$77,IF($Q157=TIME(6,30,0),コード表!$B$78,IF($Q157=TIME(7,0,0),コード表!$B$79,IF($Q157=TIME(7,30,0),コード表!$B$80,IF($Q157=TIME(8,0,0),コード表!$B$81,IF($Q157=TIME(8,30,0),コード表!$B$82,IF($Q157=TIME(9,0,0),コード表!$B$83,IF($Q157=TIME(9,30,0),コード表!$B$84,IF($Q157=TIME(10,0,0),コード表!$B$85,IF($Q157=TIME(10,30,0),コード表!$B$86,IF($Q157=TIME(11,0,0),コード表!$B$87,IF($Q157=TIME(11,30,0),コード表!$B$88,IF($Q157=TIME(12,0,0),コード表!$B$89,IF($Q157=TIME(12,30,0),コード表!$B$90,IF($Q157=TIME(13,0,0),コード表!$B$91,IF($Q157=TIME(13,30,0),コード表!$B$92,IF($Q157=TIME(14,0,0),コード表!$B$93,IF($Q157=TIME(14,30,0),コード表!$B$94,IF($Q157=TIME(15,0,0),コード表!$B$95,IF($Q157=TIME(15,30,0),コード表!$B$96,IF($Q157=TIME(16,0,0),コード表!$B$97,IF($Q157=TIME(16,30,0),コード表!$B$98,IF($Q157=TIME(17,0,0),コード表!$B$99,IF($Q157=TIME(17,30,0),コード表!$B$100,IF($Q157=TIME(18,0,0),コード表!$B$101))))))))))))))))))))))))))))))))))</f>
        <v/>
      </c>
      <c r="BA157" s="547" t="str">
        <f>IF(W157="","",IF($Q157=TIME(2,0,0),コード表!$B$102,IF($Q157=TIME(2,30,0),コード表!$B$103,IF($Q157=TIME(3,0,0),コード表!$B$104,IF($Q157=TIME(3,30,0),コード表!$B$105,IF($Q157=TIME(4,0,0),コード表!$B$106,IF($Q157=TIME(4,30,0),コード表!$B$107,IF($Q157=TIME(5,0,0),コード表!$B$108,IF($Q157=TIME(5,30,0),コード表!$B$109,IF($Q157=TIME(6,0,0),コード表!$B$110,IF($Q157=TIME(6,30,0),コード表!$B$111,IF($Q157=TIME(7,0,0),コード表!$B$112,IF($Q157=TIME(7,30,0),コード表!$B$113,IF($Q157=TIME(8,0,0),コード表!$B$114,IF($Q157=TIME(8,30,0),コード表!$B$115,IF($Q157=TIME(9,0,0),コード表!$B$116,IF($Q157=TIME(9,30,0),コード表!$B$117,IF($Q157=TIME(10,0,0),コード表!$B$118,IF($Q157=TIME(10,30,0),コード表!$B$119,IF($Q157=TIME(11,0,0),コード表!$B$120,IF($Q157=TIME(11,30,0),コード表!$B$121,IF($Q157=TIME(12,0,0),コード表!$B$122,IF($Q157=TIME(12,30,0),コード表!$B$123,IF($Q157=TIME(13,0,0),コード表!$B$124,IF($Q157=TIME(13,30,0),コード表!$B$125,IF($Q157=TIME(14,0,0),コード表!$B$126,IF($Q157=TIME(14,30,0),コード表!$B$127,IF($Q157=TIME(15,0,0),コード表!$B$128,IF($Q157=TIME(15,30,0),コード表!$B$129,IF($Q157=TIME(16,0,0),コード表!$B$130,IF($Q157=TIME(16,30,0),コード表!$B$131,IF($Q157=TIME(17,0,0),コード表!$B$132,IF($Q157=TIME(17,30,0),コード表!$B$133,IF($Q157=TIME(18,0,0),コード表!$B$134))))))))))))))))))))))))))))))))))</f>
        <v/>
      </c>
      <c r="BB157" s="408" t="str">
        <f>IF(Y157="","",Y157*コード表!$B$135)</f>
        <v/>
      </c>
      <c r="BC157" s="5"/>
      <c r="BD157" s="5"/>
      <c r="BE157" s="5"/>
      <c r="BF157" s="410">
        <f>DATE(請求書!$K$29,請求書!$Q$29,'実績記録 （２枚用）'!AE157)</f>
        <v>45865</v>
      </c>
      <c r="BG157" s="411">
        <f t="shared" ref="BG157" si="567">SUMIF($AT$105:$AT$166,BF157,$AW$105:$AW$166)</f>
        <v>0</v>
      </c>
      <c r="BH157" s="419" t="str">
        <f>IF($AG157=TIME(2,0,0),コード表!$B$3,IF($AG157=TIME(2,30,0),コード表!$B$4,IF($AG157=TIME(3,0,0),コード表!$B$5,IF($AG157=TIME(3,30,0),コード表!$B$6,IF($AG157=TIME(4,0,0),コード表!$B$7,IF($AG157=TIME(4,30,0),コード表!$B$8,IF($AG157=TIME(5,0,0),コード表!$B$9,IF($AG157=TIME(5,30,0),コード表!$B$10,IF($AG157=TIME(6,0,0),コード表!$B$11,IF($AG157=TIME(6,30,0),コード表!$B$12,IF($AG157=TIME(7,0,0),コード表!$B$13,IF($AG157=TIME(7,30,0),コード表!$B$14,IF($AG157=TIME(8,0,0),コード表!$B$15,IF($AG157=TIME(8,30,0),コード表!$B$16,IF($AG157=TIME(9,0,0),コード表!$B$17,IF($AG157=TIME(9,30,0),コード表!$B$18,IF($AG157=TIME(10,0,0),コード表!$B$19,IF($AG157=TIME(10,30,0),コード表!$B$20,IF($AG157=TIME(11,0,0),コード表!$B$21,IF($AG157=TIME(11,30,0),コード表!$B$22,IF($AG157=TIME(12,0,0),コード表!$B$23,IF($AG157=TIME(12,30,0),コード表!$B$24,IF($AG157=TIME(13,0,0),コード表!$B$25,IF($AG157=TIME(13,30,0),コード表!$B$26,IF($AG157=TIME(14,0,0),コード表!$B$27,IF($AG157=TIME(14,30,0),コード表!$B$28,IF($AG157=TIME(15,0,0),コード表!$B$29,IF($AG157=TIME(15,30,0),コード表!$B$30,IF($AG157=TIME(16,0,0),コード表!$B$31,IF($AG157=TIME(16,30,0),コード表!$B$32,IF($AG157=TIME(17,0,0),コード表!$B$33,IF($AG157=TIME(17,30,0),コード表!$B$34,IF($AG157=TIME(18,0,0),コード表!$B$35,"")))))))))))))))))))))))))))))))))</f>
        <v/>
      </c>
      <c r="BI157" s="420" t="str">
        <f t="shared" ref="BI157" si="568">IF(SUMIFS($AY$105:$AY$166,$AT$105:$AT$166,BF157)&gt;0,"〇","")</f>
        <v/>
      </c>
      <c r="BJ157" s="420" t="str">
        <f>IF(BI157="","",IF($AG157=TIME(2,0,0),コード表!$B$36,IF($AG157=TIME(2,30,0),コード表!$B$37,IF($AG157=TIME(3,0,0),コード表!$B$38,IF($AG157=TIME(3,30,0),コード表!$B$39,IF($AG157=TIME(4,0,0),コード表!$B$40,IF($AG157=TIME(4,30,0),コード表!$B$41,IF($AG157=TIME(5,0,0),コード表!$B$42,IF($AG157=TIME(5,30,0),コード表!$B$43,IF($AG157=TIME(6,0,0),コード表!$B$44,IF($AG157=TIME(6,30,0),コード表!$B$45,IF($AG157=TIME(7,0,0),コード表!$B$46,IF($AG157=TIME(7,30,0),コード表!$B$47,IF($AG157=TIME(8,0,0),コード表!$B$48,IF($AG157=TIME(8,30,0),コード表!$B$49,IF($AG157=TIME(9,0,0),コード表!$B$50,IF($AG157=TIME(9,30,0),コード表!$B$51,IF($AG157=TIME(10,0,0),コード表!$B$52,IF($AG157=TIME(10,30,0),コード表!$B$53,IF($AG157=TIME(11,0,0),コード表!$B$54,IF($AG157=TIME(11,30,0),コード表!$B$55,IF($AG157=TIME(12,0,0),コード表!$B$56,IF($AG157=TIME(12,30,0),コード表!$B$57,IF($AG157=TIME(13,0,0),コード表!$B$58,IF($AG157=TIME(13,30,0),コード表!$B$59,IF($AG157=TIME(14,0,0),コード表!$B$60,IF($AG157=TIME(14,30,0),コード表!$B$61,IF($AG157=TIME(15,0,0),コード表!$B$62,IF($AG157=TIME(15,30,0),コード表!$B$63,IF($AG157=TIME(16,0,0),コード表!$B$64,IF($AG157=TIME(16,30,0),コード表!$B$65,IF($AG157=TIME(17,0,0),コード表!$B$66,IF($AG157=TIME(17,30,0),コード表!$B$67,IF($AG157=TIME(18,0,0),コード表!$B$68))))))))))))))))))))))))))))))))))</f>
        <v/>
      </c>
      <c r="BK157" s="420" t="str">
        <f t="shared" ref="BK157" si="569">IF(SUMIFS($AZ$105:$AZ$166,$AT$105:$AT$166,BF157)&gt;0,"〇","")</f>
        <v/>
      </c>
      <c r="BL157" s="420" t="str">
        <f>IF(BK157="","",IF($AG157=TIME(2,0,0),コード表!$B$69,IF($AG157=TIME(2,30,0),コード表!$B$70,IF($AG157=TIME(3,0,0),コード表!$B$71,IF($AG157=TIME(3,30,0),コード表!$B$72,IF($AG157=TIME(4,0,0),コード表!$B$73,IF($AG157=TIME(4,30,0),コード表!$B$74,IF($AG157=TIME(5,0,0),コード表!$B$75,IF($AG157=TIME(5,30,0),コード表!$B$76,IF($AG157=TIME(6,0,0),コード表!$B$77,IF($AG157=TIME(6,30,0),コード表!$B$78,IF($AG157=TIME(7,0,0),コード表!$B$79,IF($AG157=TIME(7,30,0),コード表!$B$80,IF($AG157=TIME(8,0,0),コード表!$B$81,IF($AG157=TIME(8,30,0),コード表!$B$82,IF($AG157=TIME(9,0,0),コード表!$B$83,IF($AG157=TIME(9,30,0),コード表!$B$84,IF($AG157=TIME(10,0,0),コード表!$B$85,IF($AG157=TIME(10,30,0),コード表!$B$86,IF($AG157=TIME(11,0,0),コード表!$B$87,IF($AG157=TIME(11,30,0),コード表!$B$88,IF($AG157=TIME(12,0,0),コード表!$B$89,IF($AG157=TIME(12,30,0),コード表!$B$90,IF($AG157=TIME(13,0,0),コード表!$B$91,IF($AG157=TIME(13,30,0),コード表!$B$92,IF($AG157=TIME(14,0,0),コード表!$B$93,IF($AG157=TIME(14,30,0),コード表!$B$94,IF($AG157=TIME(15,0,0),コード表!$B$95,IF($AG157=TIME(15,30,0),コード表!$B$96,IF($AG157=TIME(16,0,0),コード表!$B$97,IF($AG157=TIME(16,30,0),コード表!$B$98,IF($AG157=TIME(17,0,0),コード表!$B$99,IF($AG157=TIME(17,30,0),コード表!$B$100,IF($AG157=TIME(18,0,0),コード表!$B$101))))))))))))))))))))))))))))))))))</f>
        <v/>
      </c>
      <c r="BM157" s="407" t="str">
        <f t="shared" ref="BM157" si="570">IF(SUMIFS($BA$105:$BA$166,$AT$105:$AT$166,BF157)&gt;0,"〇","")</f>
        <v/>
      </c>
      <c r="BN157" s="407" t="str">
        <f>IF(BM157="","",IF($AG157=TIME(2,0,0),コード表!$B$102,IF($AG157=TIME(2,30,0),コード表!$B$103,IF($AG157=TIME(3,0,0),コード表!$B$104,IF($AG157=TIME(3,30,0),コード表!$B$105,IF($AG157=TIME(4,0,0),コード表!$B$106,IF($AG157=TIME(4,30,0),コード表!$B$107,IF($AG157=TIME(5,0,0),コード表!$B$108,IF($AG157=TIME(5,30,0),コード表!$B$109,IF($AG157=TIME(6,0,0),コード表!$B$110,IF($AG157=TIME(6,30,0),コード表!$B$111,IF($AG157=TIME(7,0,0),コード表!$B$112,IF($AG157=TIME(7,30,0),コード表!$B$113,IF($AG157=TIME(8,0,0),コード表!$B$114,IF($AG157=TIME(8,30,0),コード表!$B$115,IF($AG157=TIME(9,0,0),コード表!$B$116,IF($AG157=TIME(9,30,0),コード表!$B$117,IF($AG157=TIME(10,0,0),コード表!$B$118,IF($AG157=TIME(10,30,0),コード表!$B$119,IF($AG157=TIME(11,0,0),コード表!$B$120,IF($AG157=TIME(11,30,0),コード表!$B$121,IF($AG157=TIME(12,0,0),コード表!$B$122,IF($AG157=TIME(12,30,0),コード表!$B$123,IF($AG157=TIME(13,0,0),コード表!$B$124,IF($AG157=TIME(13,30,0),コード表!$B$125,IF($AG157=TIME(14,0,0),コード表!$B$126,IF($AG157=TIME(14,30,0),コード表!$B$127,IF($AG157=TIME(15,0,0),コード表!$B$128,IF($AG157=TIME(15,30,0),コード表!$B$129,IF($AG157=TIME(16,0,0),コード表!$B$130,IF($AG157=TIME(16,30,0),コード表!$B$131,IF($AG157=TIME(17,0,0),コード表!$B$132,IF($AG157=TIME(17,30,0),コード表!$B$133,IF($AG157=TIME(18,0,0),コード表!$B$134))))))))))))))))))))))))))))))))))</f>
        <v/>
      </c>
      <c r="BO157" s="408" t="str">
        <f t="shared" ref="BO157" si="571">IF(SUMIF($AT$105:$AT$166,BF157,$BB$105:$BB$166)=0,"",SUMIF($AT$105:$AT$166,BF157,$BB$105:$BB$166))</f>
        <v/>
      </c>
      <c r="BP157" s="409" t="str">
        <f t="shared" ref="BP157" si="572">IF(AND(BH157="",BJ157="",BL157="",BN157="",BO157=""),"",MAX(BH157+BJ157,BH157+BL157,BH157+BN157))</f>
        <v/>
      </c>
      <c r="BQ157" s="406" t="str">
        <f t="shared" ref="BQ157" si="573">IF(AND(BH157="",BJ157="",BL157="",BN157=""),"",IF(AND(BJ157="",BL157="",BN157=""),"加算無",IF(MAX(BH157+BJ157+BO157,BH157+BL157+BO157,BH157+BN157+BO157)=BH157+BJ157+BO157,"重度",IF(MAX(BH157+BJ157+BO157,BH157+BL157+BO157,BH157+BN157+BO157)=BH157+BL157+BO157,"外",IF(MAX(BH157+BJ157+BO157,BH157+BL157+BO157,BH157+BN157+BO157)=BH157+BN157+BO157,"内")))))</f>
        <v/>
      </c>
    </row>
    <row r="158" spans="1:69" ht="17.850000000000001" customHeight="1" thickTop="1" thickBot="1">
      <c r="A158" s="12"/>
      <c r="B158" s="16"/>
      <c r="C158" s="288"/>
      <c r="D158" s="289"/>
      <c r="E158" s="292"/>
      <c r="F158" s="293"/>
      <c r="G158" s="296"/>
      <c r="H158" s="297"/>
      <c r="I158" s="299"/>
      <c r="J158" s="301"/>
      <c r="K158" s="297"/>
      <c r="L158" s="301"/>
      <c r="M158" s="297"/>
      <c r="N158" s="299"/>
      <c r="O158" s="417"/>
      <c r="P158" s="418"/>
      <c r="Q158" s="394"/>
      <c r="R158" s="395"/>
      <c r="S158" s="378"/>
      <c r="T158" s="379"/>
      <c r="U158" s="382"/>
      <c r="V158" s="383"/>
      <c r="W158" s="382"/>
      <c r="X158" s="383"/>
      <c r="Y158" s="382"/>
      <c r="Z158" s="398"/>
      <c r="AA158" s="402"/>
      <c r="AB158" s="403"/>
      <c r="AC158" s="404"/>
      <c r="AD158" s="127"/>
      <c r="AE158" s="430"/>
      <c r="AF158" s="432"/>
      <c r="AG158" s="387"/>
      <c r="AH158" s="388"/>
      <c r="AI158" s="388"/>
      <c r="AJ158" s="389"/>
      <c r="AK158" s="374"/>
      <c r="AL158" s="374"/>
      <c r="AM158" s="374"/>
      <c r="AN158" s="374"/>
      <c r="AO158" s="375"/>
      <c r="AP158" s="128"/>
      <c r="AQ158" s="129"/>
      <c r="AR158" s="128"/>
      <c r="AS158" s="5"/>
      <c r="AT158" s="390"/>
      <c r="AU158" s="391"/>
      <c r="AV158" s="391"/>
      <c r="AW158" s="421"/>
      <c r="AX158" s="546"/>
      <c r="AY158" s="546"/>
      <c r="AZ158" s="546"/>
      <c r="BA158" s="547"/>
      <c r="BB158" s="408"/>
      <c r="BC158" s="5"/>
      <c r="BD158" s="5"/>
      <c r="BE158" s="5"/>
      <c r="BF158" s="410"/>
      <c r="BG158" s="411"/>
      <c r="BH158" s="419"/>
      <c r="BI158" s="420"/>
      <c r="BJ158" s="420"/>
      <c r="BK158" s="420"/>
      <c r="BL158" s="420"/>
      <c r="BM158" s="407"/>
      <c r="BN158" s="407"/>
      <c r="BO158" s="408"/>
      <c r="BP158" s="409"/>
      <c r="BQ158" s="406"/>
    </row>
    <row r="159" spans="1:69" ht="17.850000000000001" customHeight="1" thickTop="1" thickBot="1">
      <c r="A159" s="12"/>
      <c r="B159" s="16"/>
      <c r="C159" s="288"/>
      <c r="D159" s="289"/>
      <c r="E159" s="290" t="str">
        <f>IF(C159="","",TEXT(AT159,"aaa"))</f>
        <v/>
      </c>
      <c r="F159" s="291"/>
      <c r="G159" s="445"/>
      <c r="H159" s="414"/>
      <c r="I159" s="412" t="s">
        <v>122</v>
      </c>
      <c r="J159" s="413"/>
      <c r="K159" s="414"/>
      <c r="L159" s="413"/>
      <c r="M159" s="414"/>
      <c r="N159" s="412" t="s">
        <v>122</v>
      </c>
      <c r="O159" s="415"/>
      <c r="P159" s="416"/>
      <c r="Q159" s="438" t="str">
        <f t="shared" ref="Q159" si="574">IF(G159="","",IF(AW159&lt;TIME(2,0,0),TIME(2,0,0),IF(MINUTE(AW159)&lt;30,TIME(HOUR(AW159),30,0),TIME(HOUR(AW159)+1,0,0))))</f>
        <v/>
      </c>
      <c r="R159" s="439"/>
      <c r="S159" s="442"/>
      <c r="T159" s="443"/>
      <c r="U159" s="396"/>
      <c r="V159" s="444"/>
      <c r="W159" s="396"/>
      <c r="X159" s="444"/>
      <c r="Y159" s="396"/>
      <c r="Z159" s="397"/>
      <c r="AA159" s="399"/>
      <c r="AB159" s="400"/>
      <c r="AC159" s="401"/>
      <c r="AD159" s="127"/>
      <c r="AE159" s="429">
        <v>28</v>
      </c>
      <c r="AF159" s="431" t="str">
        <f t="shared" ref="AF159" ca="1" si="575">IF(OR($AE$10="",AE159=""),"",TEXT(DATE(YEAR(TODAY()),$AE$10,AE159),"aaa"))</f>
        <v>月</v>
      </c>
      <c r="AG159" s="384" t="str">
        <f t="shared" ref="AG159" si="576">IF(BG159=0,"",IF(BG159&lt;TIME(2,0,0),TIME(2,0,0),IF(MINUTE(BG159)&lt;30,TIME(HOUR(BG159),30,0),TIME(HOUR(BG159)+1,0,0))))</f>
        <v/>
      </c>
      <c r="AH159" s="385"/>
      <c r="AI159" s="385"/>
      <c r="AJ159" s="386"/>
      <c r="AK159" s="372" t="str">
        <f t="shared" ref="AK159" si="577">IF(AND(BH159="",BJ159="",BL159="",BN159="",BO159=""),"",MAX(BH159+BJ159+BO159,BH159+BL159+BO159,BH159+BN159+BO159))</f>
        <v/>
      </c>
      <c r="AL159" s="372"/>
      <c r="AM159" s="372"/>
      <c r="AN159" s="372"/>
      <c r="AO159" s="373"/>
      <c r="AP159" s="128"/>
      <c r="AQ159" s="129"/>
      <c r="AR159" s="128"/>
      <c r="AS159" s="5"/>
      <c r="AT159" s="390" t="e">
        <f>DATE(請求書!$K$29,請求書!$Q$29,'実績記録 （２枚用）'!C159)</f>
        <v>#NUM!</v>
      </c>
      <c r="AU159" s="391">
        <f>TIME(G159,J159,0)</f>
        <v>0</v>
      </c>
      <c r="AV159" s="391">
        <f>TIME(L159,O159,0)</f>
        <v>0</v>
      </c>
      <c r="AW159" s="421">
        <f t="shared" ref="AW159" si="578">AV159-AU159</f>
        <v>0</v>
      </c>
      <c r="AX159" s="546" t="str">
        <f>IF($Q159=TIME(2,0,0),コード表!$B$3,IF($Q159=TIME(2,30,0),コード表!$B$4,IF($Q159=TIME(3,0,0),コード表!$B$5,IF($Q159=TIME(3,30,0),コード表!$B$6,IF($Q159=TIME(4,0,0),コード表!$B$7,IF($Q159=TIME(4,30,0),コード表!$B$8,IF($Q159=TIME(5,0,0),コード表!$B$9,IF($Q159=TIME(5,30,0),コード表!$B$10,IF($Q159=TIME(6,0,0),コード表!$B$11,IF($Q159=TIME(6,30,0),コード表!$B$12,IF($Q159=TIME(7,0,0),コード表!$B$13,IF($Q159=TIME(7,30,0),コード表!$B$14,IF($Q159=TIME(8,0,0),コード表!$B$15,IF($Q159=TIME(8,30,0),コード表!$B$16,IF($Q159=TIME(9,0,0),コード表!$B$17,IF($Q159=TIME(9,30,0),コード表!$B$18,IF($Q159=TIME(10,0,0),コード表!$B$19,IF($Q159=TIME(10,30,0),コード表!$B$20,IF($Q159=TIME(11,0,0),コード表!$B$21,IF($Q159=TIME(11,30,0),コード表!$B$22,IF($Q159=TIME(12,0,0),コード表!$B$23,IF($Q159=TIME(12,30,0),コード表!$B$24,IF($Q159=TIME(13,0,0),コード表!$B$25,IF($Q159=TIME(13,30,0),コード表!$B$26,IF($Q159=TIME(14,0,0),コード表!$B$27,IF($Q159=TIME(14,30,0),コード表!$B$28,IF($Q159=TIME(15,0,0),コード表!$B$29,IF($Q159=TIME(15,30,0),コード表!$B$30,IF($Q159=TIME(16,0,0),コード表!$B$31,IF($Q159=TIME(16,30,0),コード表!$B$32,IF($Q159=TIME(17,0,0),コード表!$B$33,IF($Q159=TIME(17,30,0),コード表!$B$34,IF($Q159=TIME(18,0,0),コード表!$B$35,"")))))))))))))))))))))))))))))))))</f>
        <v/>
      </c>
      <c r="AY159" s="546" t="str">
        <f>IF(S159="","",IF($Q159=TIME(2,0,0),コード表!$B$36,IF($Q159=TIME(2,30,0),コード表!$B$37,IF($Q159=TIME(3,0,0),コード表!$B$38,IF($Q159=TIME(3,30,0),コード表!$B$39,IF($Q159=TIME(4,0,0),コード表!$B$40,IF($Q159=TIME(4,30,0),コード表!$B$41,IF($Q159=TIME(5,0,0),コード表!$B$42,IF($Q159=TIME(5,30,0),コード表!$B$43,IF($Q159=TIME(6,0,0),コード表!$B$44,IF($Q159=TIME(6,30,0),コード表!$B$45,IF($Q159=TIME(7,0,0),コード表!$B$46,IF($Q159=TIME(7,30,0),コード表!$B$47,IF($Q159=TIME(8,0,0),コード表!$B$48,IF($Q159=TIME(8,30,0),コード表!$B$49,IF($Q159=TIME(9,0,0),コード表!$B$50,IF($Q159=TIME(9,30,0),コード表!$B$51,IF($Q159=TIME(10,0,0),コード表!$B$52,IF($Q159=TIME(10,30,0),コード表!$B$53,IF($Q159=TIME(11,0,0),コード表!$B$54,IF($Q159=TIME(11,30,0),コード表!$B$55,IF($Q159=TIME(12,0,0),コード表!$B$56,IF($Q159=TIME(12,30,0),コード表!$B$57,IF($Q159=TIME(13,0,0),コード表!$B$58,IF($Q159=TIME(13,30,0),コード表!$B$59,IF($Q159=TIME(14,0,0),コード表!$B$60,IF($Q159=TIME(14,30,0),コード表!$B$61,IF($Q159=TIME(15,0,0),コード表!$B$62,IF($Q159=TIME(15,30,0),コード表!$B$63,IF($Q159=TIME(16,0,0),コード表!$B$64,IF($Q159=TIME(16,30,0),コード表!$B$65,IF($Q159=TIME(17,0,0),コード表!$B$66,IF($Q159=TIME(17,30,0),コード表!$B$67,IF($Q159=TIME(18,0,0),コード表!$B$68))))))))))))))))))))))))))))))))))</f>
        <v/>
      </c>
      <c r="AZ159" s="546" t="str">
        <f>IF(U159="","",IF($Q159=TIME(2,0,0),コード表!$B$69,IF($Q159=TIME(2,30,0),コード表!$B$70,IF($Q159=TIME(3,0,0),コード表!$B$71,IF($Q159=TIME(3,30,0),コード表!$B$72,IF($Q159=TIME(4,0,0),コード表!$B$73,IF($Q159=TIME(4,30,0),コード表!$B$74,IF($Q159=TIME(5,0,0),コード表!$B$75,IF($Q159=TIME(5,30,0),コード表!$B$76,IF($Q159=TIME(6,0,0),コード表!$B$77,IF($Q159=TIME(6,30,0),コード表!$B$78,IF($Q159=TIME(7,0,0),コード表!$B$79,IF($Q159=TIME(7,30,0),コード表!$B$80,IF($Q159=TIME(8,0,0),コード表!$B$81,IF($Q159=TIME(8,30,0),コード表!$B$82,IF($Q159=TIME(9,0,0),コード表!$B$83,IF($Q159=TIME(9,30,0),コード表!$B$84,IF($Q159=TIME(10,0,0),コード表!$B$85,IF($Q159=TIME(10,30,0),コード表!$B$86,IF($Q159=TIME(11,0,0),コード表!$B$87,IF($Q159=TIME(11,30,0),コード表!$B$88,IF($Q159=TIME(12,0,0),コード表!$B$89,IF($Q159=TIME(12,30,0),コード表!$B$90,IF($Q159=TIME(13,0,0),コード表!$B$91,IF($Q159=TIME(13,30,0),コード表!$B$92,IF($Q159=TIME(14,0,0),コード表!$B$93,IF($Q159=TIME(14,30,0),コード表!$B$94,IF($Q159=TIME(15,0,0),コード表!$B$95,IF($Q159=TIME(15,30,0),コード表!$B$96,IF($Q159=TIME(16,0,0),コード表!$B$97,IF($Q159=TIME(16,30,0),コード表!$B$98,IF($Q159=TIME(17,0,0),コード表!$B$99,IF($Q159=TIME(17,30,0),コード表!$B$100,IF($Q159=TIME(18,0,0),コード表!$B$101))))))))))))))))))))))))))))))))))</f>
        <v/>
      </c>
      <c r="BA159" s="547" t="str">
        <f>IF(W159="","",IF($Q159=TIME(2,0,0),コード表!$B$102,IF($Q159=TIME(2,30,0),コード表!$B$103,IF($Q159=TIME(3,0,0),コード表!$B$104,IF($Q159=TIME(3,30,0),コード表!$B$105,IF($Q159=TIME(4,0,0),コード表!$B$106,IF($Q159=TIME(4,30,0),コード表!$B$107,IF($Q159=TIME(5,0,0),コード表!$B$108,IF($Q159=TIME(5,30,0),コード表!$B$109,IF($Q159=TIME(6,0,0),コード表!$B$110,IF($Q159=TIME(6,30,0),コード表!$B$111,IF($Q159=TIME(7,0,0),コード表!$B$112,IF($Q159=TIME(7,30,0),コード表!$B$113,IF($Q159=TIME(8,0,0),コード表!$B$114,IF($Q159=TIME(8,30,0),コード表!$B$115,IF($Q159=TIME(9,0,0),コード表!$B$116,IF($Q159=TIME(9,30,0),コード表!$B$117,IF($Q159=TIME(10,0,0),コード表!$B$118,IF($Q159=TIME(10,30,0),コード表!$B$119,IF($Q159=TIME(11,0,0),コード表!$B$120,IF($Q159=TIME(11,30,0),コード表!$B$121,IF($Q159=TIME(12,0,0),コード表!$B$122,IF($Q159=TIME(12,30,0),コード表!$B$123,IF($Q159=TIME(13,0,0),コード表!$B$124,IF($Q159=TIME(13,30,0),コード表!$B$125,IF($Q159=TIME(14,0,0),コード表!$B$126,IF($Q159=TIME(14,30,0),コード表!$B$127,IF($Q159=TIME(15,0,0),コード表!$B$128,IF($Q159=TIME(15,30,0),コード表!$B$129,IF($Q159=TIME(16,0,0),コード表!$B$130,IF($Q159=TIME(16,30,0),コード表!$B$131,IF($Q159=TIME(17,0,0),コード表!$B$132,IF($Q159=TIME(17,30,0),コード表!$B$133,IF($Q159=TIME(18,0,0),コード表!$B$134))))))))))))))))))))))))))))))))))</f>
        <v/>
      </c>
      <c r="BB159" s="408" t="str">
        <f>IF(Y159="","",Y159*コード表!$B$135)</f>
        <v/>
      </c>
      <c r="BC159" s="5"/>
      <c r="BD159" s="5"/>
      <c r="BE159" s="5"/>
      <c r="BF159" s="410">
        <f>DATE(請求書!$K$29,請求書!$Q$29,'実績記録 （２枚用）'!AE159)</f>
        <v>45866</v>
      </c>
      <c r="BG159" s="411">
        <f t="shared" ref="BG159" si="579">SUMIF($AT$105:$AT$166,BF159,$AW$105:$AW$166)</f>
        <v>0</v>
      </c>
      <c r="BH159" s="419" t="str">
        <f>IF($AG159=TIME(2,0,0),コード表!$B$3,IF($AG159=TIME(2,30,0),コード表!$B$4,IF($AG159=TIME(3,0,0),コード表!$B$5,IF($AG159=TIME(3,30,0),コード表!$B$6,IF($AG159=TIME(4,0,0),コード表!$B$7,IF($AG159=TIME(4,30,0),コード表!$B$8,IF($AG159=TIME(5,0,0),コード表!$B$9,IF($AG159=TIME(5,30,0),コード表!$B$10,IF($AG159=TIME(6,0,0),コード表!$B$11,IF($AG159=TIME(6,30,0),コード表!$B$12,IF($AG159=TIME(7,0,0),コード表!$B$13,IF($AG159=TIME(7,30,0),コード表!$B$14,IF($AG159=TIME(8,0,0),コード表!$B$15,IF($AG159=TIME(8,30,0),コード表!$B$16,IF($AG159=TIME(9,0,0),コード表!$B$17,IF($AG159=TIME(9,30,0),コード表!$B$18,IF($AG159=TIME(10,0,0),コード表!$B$19,IF($AG159=TIME(10,30,0),コード表!$B$20,IF($AG159=TIME(11,0,0),コード表!$B$21,IF($AG159=TIME(11,30,0),コード表!$B$22,IF($AG159=TIME(12,0,0),コード表!$B$23,IF($AG159=TIME(12,30,0),コード表!$B$24,IF($AG159=TIME(13,0,0),コード表!$B$25,IF($AG159=TIME(13,30,0),コード表!$B$26,IF($AG159=TIME(14,0,0),コード表!$B$27,IF($AG159=TIME(14,30,0),コード表!$B$28,IF($AG159=TIME(15,0,0),コード表!$B$29,IF($AG159=TIME(15,30,0),コード表!$B$30,IF($AG159=TIME(16,0,0),コード表!$B$31,IF($AG159=TIME(16,30,0),コード表!$B$32,IF($AG159=TIME(17,0,0),コード表!$B$33,IF($AG159=TIME(17,30,0),コード表!$B$34,IF($AG159=TIME(18,0,0),コード表!$B$35,"")))))))))))))))))))))))))))))))))</f>
        <v/>
      </c>
      <c r="BI159" s="420" t="str">
        <f t="shared" ref="BI159" si="580">IF(SUMIFS($AY$105:$AY$166,$AT$105:$AT$166,BF159)&gt;0,"〇","")</f>
        <v/>
      </c>
      <c r="BJ159" s="420" t="str">
        <f>IF(BI159="","",IF($AG159=TIME(2,0,0),コード表!$B$36,IF($AG159=TIME(2,30,0),コード表!$B$37,IF($AG159=TIME(3,0,0),コード表!$B$38,IF($AG159=TIME(3,30,0),コード表!$B$39,IF($AG159=TIME(4,0,0),コード表!$B$40,IF($AG159=TIME(4,30,0),コード表!$B$41,IF($AG159=TIME(5,0,0),コード表!$B$42,IF($AG159=TIME(5,30,0),コード表!$B$43,IF($AG159=TIME(6,0,0),コード表!$B$44,IF($AG159=TIME(6,30,0),コード表!$B$45,IF($AG159=TIME(7,0,0),コード表!$B$46,IF($AG159=TIME(7,30,0),コード表!$B$47,IF($AG159=TIME(8,0,0),コード表!$B$48,IF($AG159=TIME(8,30,0),コード表!$B$49,IF($AG159=TIME(9,0,0),コード表!$B$50,IF($AG159=TIME(9,30,0),コード表!$B$51,IF($AG159=TIME(10,0,0),コード表!$B$52,IF($AG159=TIME(10,30,0),コード表!$B$53,IF($AG159=TIME(11,0,0),コード表!$B$54,IF($AG159=TIME(11,30,0),コード表!$B$55,IF($AG159=TIME(12,0,0),コード表!$B$56,IF($AG159=TIME(12,30,0),コード表!$B$57,IF($AG159=TIME(13,0,0),コード表!$B$58,IF($AG159=TIME(13,30,0),コード表!$B$59,IF($AG159=TIME(14,0,0),コード表!$B$60,IF($AG159=TIME(14,30,0),コード表!$B$61,IF($AG159=TIME(15,0,0),コード表!$B$62,IF($AG159=TIME(15,30,0),コード表!$B$63,IF($AG159=TIME(16,0,0),コード表!$B$64,IF($AG159=TIME(16,30,0),コード表!$B$65,IF($AG159=TIME(17,0,0),コード表!$B$66,IF($AG159=TIME(17,30,0),コード表!$B$67,IF($AG159=TIME(18,0,0),コード表!$B$68))))))))))))))))))))))))))))))))))</f>
        <v/>
      </c>
      <c r="BK159" s="420" t="str">
        <f t="shared" ref="BK159" si="581">IF(SUMIFS($AZ$105:$AZ$166,$AT$105:$AT$166,BF159)&gt;0,"〇","")</f>
        <v/>
      </c>
      <c r="BL159" s="420" t="str">
        <f>IF(BK159="","",IF($AG159=TIME(2,0,0),コード表!$B$69,IF($AG159=TIME(2,30,0),コード表!$B$70,IF($AG159=TIME(3,0,0),コード表!$B$71,IF($AG159=TIME(3,30,0),コード表!$B$72,IF($AG159=TIME(4,0,0),コード表!$B$73,IF($AG159=TIME(4,30,0),コード表!$B$74,IF($AG159=TIME(5,0,0),コード表!$B$75,IF($AG159=TIME(5,30,0),コード表!$B$76,IF($AG159=TIME(6,0,0),コード表!$B$77,IF($AG159=TIME(6,30,0),コード表!$B$78,IF($AG159=TIME(7,0,0),コード表!$B$79,IF($AG159=TIME(7,30,0),コード表!$B$80,IF($AG159=TIME(8,0,0),コード表!$B$81,IF($AG159=TIME(8,30,0),コード表!$B$82,IF($AG159=TIME(9,0,0),コード表!$B$83,IF($AG159=TIME(9,30,0),コード表!$B$84,IF($AG159=TIME(10,0,0),コード表!$B$85,IF($AG159=TIME(10,30,0),コード表!$B$86,IF($AG159=TIME(11,0,0),コード表!$B$87,IF($AG159=TIME(11,30,0),コード表!$B$88,IF($AG159=TIME(12,0,0),コード表!$B$89,IF($AG159=TIME(12,30,0),コード表!$B$90,IF($AG159=TIME(13,0,0),コード表!$B$91,IF($AG159=TIME(13,30,0),コード表!$B$92,IF($AG159=TIME(14,0,0),コード表!$B$93,IF($AG159=TIME(14,30,0),コード表!$B$94,IF($AG159=TIME(15,0,0),コード表!$B$95,IF($AG159=TIME(15,30,0),コード表!$B$96,IF($AG159=TIME(16,0,0),コード表!$B$97,IF($AG159=TIME(16,30,0),コード表!$B$98,IF($AG159=TIME(17,0,0),コード表!$B$99,IF($AG159=TIME(17,30,0),コード表!$B$100,IF($AG159=TIME(18,0,0),コード表!$B$101))))))))))))))))))))))))))))))))))</f>
        <v/>
      </c>
      <c r="BM159" s="407" t="str">
        <f t="shared" ref="BM159" si="582">IF(SUMIFS($BA$105:$BA$166,$AT$105:$AT$166,BF159)&gt;0,"〇","")</f>
        <v/>
      </c>
      <c r="BN159" s="407" t="str">
        <f>IF(BM159="","",IF($AG159=TIME(2,0,0),コード表!$B$102,IF($AG159=TIME(2,30,0),コード表!$B$103,IF($AG159=TIME(3,0,0),コード表!$B$104,IF($AG159=TIME(3,30,0),コード表!$B$105,IF($AG159=TIME(4,0,0),コード表!$B$106,IF($AG159=TIME(4,30,0),コード表!$B$107,IF($AG159=TIME(5,0,0),コード表!$B$108,IF($AG159=TIME(5,30,0),コード表!$B$109,IF($AG159=TIME(6,0,0),コード表!$B$110,IF($AG159=TIME(6,30,0),コード表!$B$111,IF($AG159=TIME(7,0,0),コード表!$B$112,IF($AG159=TIME(7,30,0),コード表!$B$113,IF($AG159=TIME(8,0,0),コード表!$B$114,IF($AG159=TIME(8,30,0),コード表!$B$115,IF($AG159=TIME(9,0,0),コード表!$B$116,IF($AG159=TIME(9,30,0),コード表!$B$117,IF($AG159=TIME(10,0,0),コード表!$B$118,IF($AG159=TIME(10,30,0),コード表!$B$119,IF($AG159=TIME(11,0,0),コード表!$B$120,IF($AG159=TIME(11,30,0),コード表!$B$121,IF($AG159=TIME(12,0,0),コード表!$B$122,IF($AG159=TIME(12,30,0),コード表!$B$123,IF($AG159=TIME(13,0,0),コード表!$B$124,IF($AG159=TIME(13,30,0),コード表!$B$125,IF($AG159=TIME(14,0,0),コード表!$B$126,IF($AG159=TIME(14,30,0),コード表!$B$127,IF($AG159=TIME(15,0,0),コード表!$B$128,IF($AG159=TIME(15,30,0),コード表!$B$129,IF($AG159=TIME(16,0,0),コード表!$B$130,IF($AG159=TIME(16,30,0),コード表!$B$131,IF($AG159=TIME(17,0,0),コード表!$B$132,IF($AG159=TIME(17,30,0),コード表!$B$133,IF($AG159=TIME(18,0,0),コード表!$B$134))))))))))))))))))))))))))))))))))</f>
        <v/>
      </c>
      <c r="BO159" s="408" t="str">
        <f t="shared" ref="BO159" si="583">IF(SUMIF($AT$105:$AT$166,BF159,$BB$105:$BB$166)=0,"",SUMIF($AT$105:$AT$166,BF159,$BB$105:$BB$166))</f>
        <v/>
      </c>
      <c r="BP159" s="409" t="str">
        <f t="shared" ref="BP159" si="584">IF(AND(BH159="",BJ159="",BL159="",BN159="",BO159=""),"",MAX(BH159+BJ159,BH159+BL159,BH159+BN159))</f>
        <v/>
      </c>
      <c r="BQ159" s="406" t="str">
        <f t="shared" ref="BQ159" si="585">IF(AND(BH159="",BJ159="",BL159="",BN159=""),"",IF(AND(BJ159="",BL159="",BN159=""),"加算無",IF(MAX(BH159+BJ159+BO159,BH159+BL159+BO159,BH159+BN159+BO159)=BH159+BJ159+BO159,"重度",IF(MAX(BH159+BJ159+BO159,BH159+BL159+BO159,BH159+BN159+BO159)=BH159+BL159+BO159,"外",IF(MAX(BH159+BJ159+BO159,BH159+BL159+BO159,BH159+BN159+BO159)=BH159+BN159+BO159,"内")))))</f>
        <v/>
      </c>
    </row>
    <row r="160" spans="1:69" ht="17.850000000000001" customHeight="1" thickTop="1" thickBot="1">
      <c r="A160" s="12"/>
      <c r="B160" s="16"/>
      <c r="C160" s="288"/>
      <c r="D160" s="289"/>
      <c r="E160" s="292"/>
      <c r="F160" s="293"/>
      <c r="G160" s="296"/>
      <c r="H160" s="297"/>
      <c r="I160" s="299"/>
      <c r="J160" s="301"/>
      <c r="K160" s="297"/>
      <c r="L160" s="301"/>
      <c r="M160" s="297"/>
      <c r="N160" s="299"/>
      <c r="O160" s="417"/>
      <c r="P160" s="418"/>
      <c r="Q160" s="394"/>
      <c r="R160" s="395"/>
      <c r="S160" s="378"/>
      <c r="T160" s="379"/>
      <c r="U160" s="382"/>
      <c r="V160" s="383"/>
      <c r="W160" s="382"/>
      <c r="X160" s="383"/>
      <c r="Y160" s="382"/>
      <c r="Z160" s="398"/>
      <c r="AA160" s="402"/>
      <c r="AB160" s="403"/>
      <c r="AC160" s="404"/>
      <c r="AD160" s="127"/>
      <c r="AE160" s="430"/>
      <c r="AF160" s="432"/>
      <c r="AG160" s="387"/>
      <c r="AH160" s="388"/>
      <c r="AI160" s="388"/>
      <c r="AJ160" s="389"/>
      <c r="AK160" s="374"/>
      <c r="AL160" s="374"/>
      <c r="AM160" s="374"/>
      <c r="AN160" s="374"/>
      <c r="AO160" s="375"/>
      <c r="AP160" s="128"/>
      <c r="AQ160" s="129"/>
      <c r="AR160" s="128"/>
      <c r="AS160" s="5"/>
      <c r="AT160" s="390"/>
      <c r="AU160" s="391"/>
      <c r="AV160" s="391"/>
      <c r="AW160" s="421"/>
      <c r="AX160" s="546"/>
      <c r="AY160" s="546"/>
      <c r="AZ160" s="546"/>
      <c r="BA160" s="547"/>
      <c r="BB160" s="408"/>
      <c r="BC160" s="5"/>
      <c r="BD160" s="5"/>
      <c r="BE160" s="5"/>
      <c r="BF160" s="410"/>
      <c r="BG160" s="411"/>
      <c r="BH160" s="419"/>
      <c r="BI160" s="420"/>
      <c r="BJ160" s="420"/>
      <c r="BK160" s="420"/>
      <c r="BL160" s="420"/>
      <c r="BM160" s="407"/>
      <c r="BN160" s="407"/>
      <c r="BO160" s="408"/>
      <c r="BP160" s="409"/>
      <c r="BQ160" s="406"/>
    </row>
    <row r="161" spans="1:69" ht="17.850000000000001" customHeight="1" thickTop="1" thickBot="1">
      <c r="A161" s="12"/>
      <c r="B161" s="23"/>
      <c r="C161" s="288"/>
      <c r="D161" s="289"/>
      <c r="E161" s="290" t="str">
        <f>IF(C161="","",TEXT(AT161,"aaa"))</f>
        <v/>
      </c>
      <c r="F161" s="291"/>
      <c r="G161" s="445"/>
      <c r="H161" s="414"/>
      <c r="I161" s="412" t="s">
        <v>122</v>
      </c>
      <c r="J161" s="413"/>
      <c r="K161" s="414"/>
      <c r="L161" s="413"/>
      <c r="M161" s="414"/>
      <c r="N161" s="412" t="s">
        <v>122</v>
      </c>
      <c r="O161" s="415"/>
      <c r="P161" s="416"/>
      <c r="Q161" s="438" t="str">
        <f t="shared" ref="Q161" si="586">IF(G161="","",IF(AW161&lt;TIME(2,0,0),TIME(2,0,0),IF(MINUTE(AW161)&lt;30,TIME(HOUR(AW161),30,0),TIME(HOUR(AW161)+1,0,0))))</f>
        <v/>
      </c>
      <c r="R161" s="439"/>
      <c r="S161" s="442"/>
      <c r="T161" s="443"/>
      <c r="U161" s="396"/>
      <c r="V161" s="444"/>
      <c r="W161" s="396"/>
      <c r="X161" s="444"/>
      <c r="Y161" s="396"/>
      <c r="Z161" s="397"/>
      <c r="AA161" s="399"/>
      <c r="AB161" s="400"/>
      <c r="AC161" s="401"/>
      <c r="AD161" s="127"/>
      <c r="AE161" s="429">
        <v>29</v>
      </c>
      <c r="AF161" s="431" t="str">
        <f t="shared" ref="AF161" ca="1" si="587">IF(OR($AE$10="",AE161=""),"",TEXT(DATE(YEAR(TODAY()),$AE$10,AE161),"aaa"))</f>
        <v>火</v>
      </c>
      <c r="AG161" s="384" t="str">
        <f>IF(BG161=0,"",IF(BG161&lt;TIME(2,0,0),TIME(2,0,0),IF(MINUTE(BG161)&lt;30,TIME(HOUR(BG161),30,0),TIME(HOUR(BG161)+1,0,0))))</f>
        <v/>
      </c>
      <c r="AH161" s="385"/>
      <c r="AI161" s="385"/>
      <c r="AJ161" s="386"/>
      <c r="AK161" s="372" t="str">
        <f t="shared" ref="AK161" si="588">IF(AND(BH161="",BJ161="",BL161="",BN161="",BO161=""),"",MAX(BH161+BJ161+BO161,BH161+BL161+BO161,BH161+BN161+BO161))</f>
        <v/>
      </c>
      <c r="AL161" s="372"/>
      <c r="AM161" s="372"/>
      <c r="AN161" s="372"/>
      <c r="AO161" s="373"/>
      <c r="AP161" s="128"/>
      <c r="AQ161" s="129"/>
      <c r="AR161" s="128"/>
      <c r="AS161" s="5"/>
      <c r="AT161" s="390" t="e">
        <f>DATE(請求書!$K$29,請求書!$Q$29,'実績記録 （２枚用）'!C161)</f>
        <v>#NUM!</v>
      </c>
      <c r="AU161" s="391">
        <f>TIME(G161,J161,0)</f>
        <v>0</v>
      </c>
      <c r="AV161" s="391">
        <f>TIME(L161,O161,0)</f>
        <v>0</v>
      </c>
      <c r="AW161" s="421">
        <f t="shared" ref="AW161" si="589">AV161-AU161</f>
        <v>0</v>
      </c>
      <c r="AX161" s="546" t="str">
        <f>IF($Q161=TIME(2,0,0),コード表!$B$3,IF($Q161=TIME(2,30,0),コード表!$B$4,IF($Q161=TIME(3,0,0),コード表!$B$5,IF($Q161=TIME(3,30,0),コード表!$B$6,IF($Q161=TIME(4,0,0),コード表!$B$7,IF($Q161=TIME(4,30,0),コード表!$B$8,IF($Q161=TIME(5,0,0),コード表!$B$9,IF($Q161=TIME(5,30,0),コード表!$B$10,IF($Q161=TIME(6,0,0),コード表!$B$11,IF($Q161=TIME(6,30,0),コード表!$B$12,IF($Q161=TIME(7,0,0),コード表!$B$13,IF($Q161=TIME(7,30,0),コード表!$B$14,IF($Q161=TIME(8,0,0),コード表!$B$15,IF($Q161=TIME(8,30,0),コード表!$B$16,IF($Q161=TIME(9,0,0),コード表!$B$17,IF($Q161=TIME(9,30,0),コード表!$B$18,IF($Q161=TIME(10,0,0),コード表!$B$19,IF($Q161=TIME(10,30,0),コード表!$B$20,IF($Q161=TIME(11,0,0),コード表!$B$21,IF($Q161=TIME(11,30,0),コード表!$B$22,IF($Q161=TIME(12,0,0),コード表!$B$23,IF($Q161=TIME(12,30,0),コード表!$B$24,IF($Q161=TIME(13,0,0),コード表!$B$25,IF($Q161=TIME(13,30,0),コード表!$B$26,IF($Q161=TIME(14,0,0),コード表!$B$27,IF($Q161=TIME(14,30,0),コード表!$B$28,IF($Q161=TIME(15,0,0),コード表!$B$29,IF($Q161=TIME(15,30,0),コード表!$B$30,IF($Q161=TIME(16,0,0),コード表!$B$31,IF($Q161=TIME(16,30,0),コード表!$B$32,IF($Q161=TIME(17,0,0),コード表!$B$33,IF($Q161=TIME(17,30,0),コード表!$B$34,IF($Q161=TIME(18,0,0),コード表!$B$35,"")))))))))))))))))))))))))))))))))</f>
        <v/>
      </c>
      <c r="AY161" s="546" t="str">
        <f>IF(S161="","",IF($Q161=TIME(2,0,0),コード表!$B$36,IF($Q161=TIME(2,30,0),コード表!$B$37,IF($Q161=TIME(3,0,0),コード表!$B$38,IF($Q161=TIME(3,30,0),コード表!$B$39,IF($Q161=TIME(4,0,0),コード表!$B$40,IF($Q161=TIME(4,30,0),コード表!$B$41,IF($Q161=TIME(5,0,0),コード表!$B$42,IF($Q161=TIME(5,30,0),コード表!$B$43,IF($Q161=TIME(6,0,0),コード表!$B$44,IF($Q161=TIME(6,30,0),コード表!$B$45,IF($Q161=TIME(7,0,0),コード表!$B$46,IF($Q161=TIME(7,30,0),コード表!$B$47,IF($Q161=TIME(8,0,0),コード表!$B$48,IF($Q161=TIME(8,30,0),コード表!$B$49,IF($Q161=TIME(9,0,0),コード表!$B$50,IF($Q161=TIME(9,30,0),コード表!$B$51,IF($Q161=TIME(10,0,0),コード表!$B$52,IF($Q161=TIME(10,30,0),コード表!$B$53,IF($Q161=TIME(11,0,0),コード表!$B$54,IF($Q161=TIME(11,30,0),コード表!$B$55,IF($Q161=TIME(12,0,0),コード表!$B$56,IF($Q161=TIME(12,30,0),コード表!$B$57,IF($Q161=TIME(13,0,0),コード表!$B$58,IF($Q161=TIME(13,30,0),コード表!$B$59,IF($Q161=TIME(14,0,0),コード表!$B$60,IF($Q161=TIME(14,30,0),コード表!$B$61,IF($Q161=TIME(15,0,0),コード表!$B$62,IF($Q161=TIME(15,30,0),コード表!$B$63,IF($Q161=TIME(16,0,0),コード表!$B$64,IF($Q161=TIME(16,30,0),コード表!$B$65,IF($Q161=TIME(17,0,0),コード表!$B$66,IF($Q161=TIME(17,30,0),コード表!$B$67,IF($Q161=TIME(18,0,0),コード表!$B$68))))))))))))))))))))))))))))))))))</f>
        <v/>
      </c>
      <c r="AZ161" s="546" t="str">
        <f>IF(U161="","",IF($Q161=TIME(2,0,0),コード表!$B$69,IF($Q161=TIME(2,30,0),コード表!$B$70,IF($Q161=TIME(3,0,0),コード表!$B$71,IF($Q161=TIME(3,30,0),コード表!$B$72,IF($Q161=TIME(4,0,0),コード表!$B$73,IF($Q161=TIME(4,30,0),コード表!$B$74,IF($Q161=TIME(5,0,0),コード表!$B$75,IF($Q161=TIME(5,30,0),コード表!$B$76,IF($Q161=TIME(6,0,0),コード表!$B$77,IF($Q161=TIME(6,30,0),コード表!$B$78,IF($Q161=TIME(7,0,0),コード表!$B$79,IF($Q161=TIME(7,30,0),コード表!$B$80,IF($Q161=TIME(8,0,0),コード表!$B$81,IF($Q161=TIME(8,30,0),コード表!$B$82,IF($Q161=TIME(9,0,0),コード表!$B$83,IF($Q161=TIME(9,30,0),コード表!$B$84,IF($Q161=TIME(10,0,0),コード表!$B$85,IF($Q161=TIME(10,30,0),コード表!$B$86,IF($Q161=TIME(11,0,0),コード表!$B$87,IF($Q161=TIME(11,30,0),コード表!$B$88,IF($Q161=TIME(12,0,0),コード表!$B$89,IF($Q161=TIME(12,30,0),コード表!$B$90,IF($Q161=TIME(13,0,0),コード表!$B$91,IF($Q161=TIME(13,30,0),コード表!$B$92,IF($Q161=TIME(14,0,0),コード表!$B$93,IF($Q161=TIME(14,30,0),コード表!$B$94,IF($Q161=TIME(15,0,0),コード表!$B$95,IF($Q161=TIME(15,30,0),コード表!$B$96,IF($Q161=TIME(16,0,0),コード表!$B$97,IF($Q161=TIME(16,30,0),コード表!$B$98,IF($Q161=TIME(17,0,0),コード表!$B$99,IF($Q161=TIME(17,30,0),コード表!$B$100,IF($Q161=TIME(18,0,0),コード表!$B$101))))))))))))))))))))))))))))))))))</f>
        <v/>
      </c>
      <c r="BA161" s="547" t="str">
        <f>IF(W161="","",IF($Q161=TIME(2,0,0),コード表!$B$102,IF($Q161=TIME(2,30,0),コード表!$B$103,IF($Q161=TIME(3,0,0),コード表!$B$104,IF($Q161=TIME(3,30,0),コード表!$B$105,IF($Q161=TIME(4,0,0),コード表!$B$106,IF($Q161=TIME(4,30,0),コード表!$B$107,IF($Q161=TIME(5,0,0),コード表!$B$108,IF($Q161=TIME(5,30,0),コード表!$B$109,IF($Q161=TIME(6,0,0),コード表!$B$110,IF($Q161=TIME(6,30,0),コード表!$B$111,IF($Q161=TIME(7,0,0),コード表!$B$112,IF($Q161=TIME(7,30,0),コード表!$B$113,IF($Q161=TIME(8,0,0),コード表!$B$114,IF($Q161=TIME(8,30,0),コード表!$B$115,IF($Q161=TIME(9,0,0),コード表!$B$116,IF($Q161=TIME(9,30,0),コード表!$B$117,IF($Q161=TIME(10,0,0),コード表!$B$118,IF($Q161=TIME(10,30,0),コード表!$B$119,IF($Q161=TIME(11,0,0),コード表!$B$120,IF($Q161=TIME(11,30,0),コード表!$B$121,IF($Q161=TIME(12,0,0),コード表!$B$122,IF($Q161=TIME(12,30,0),コード表!$B$123,IF($Q161=TIME(13,0,0),コード表!$B$124,IF($Q161=TIME(13,30,0),コード表!$B$125,IF($Q161=TIME(14,0,0),コード表!$B$126,IF($Q161=TIME(14,30,0),コード表!$B$127,IF($Q161=TIME(15,0,0),コード表!$B$128,IF($Q161=TIME(15,30,0),コード表!$B$129,IF($Q161=TIME(16,0,0),コード表!$B$130,IF($Q161=TIME(16,30,0),コード表!$B$131,IF($Q161=TIME(17,0,0),コード表!$B$132,IF($Q161=TIME(17,30,0),コード表!$B$133,IF($Q161=TIME(18,0,0),コード表!$B$134))))))))))))))))))))))))))))))))))</f>
        <v/>
      </c>
      <c r="BB161" s="408" t="str">
        <f>IF(Y161="","",Y161*コード表!$B$135)</f>
        <v/>
      </c>
      <c r="BC161" s="5"/>
      <c r="BD161" s="5"/>
      <c r="BE161" s="5"/>
      <c r="BF161" s="410">
        <f>DATE(請求書!$K$29,請求書!$Q$29,'実績記録 （２枚用）'!AE161)</f>
        <v>45867</v>
      </c>
      <c r="BG161" s="411">
        <f t="shared" ref="BG161" si="590">SUMIF($AT$105:$AT$166,BF161,$AW$105:$AW$166)</f>
        <v>0</v>
      </c>
      <c r="BH161" s="419" t="str">
        <f>IF($AG161=TIME(2,0,0),コード表!$B$3,IF($AG161=TIME(2,30,0),コード表!$B$4,IF($AG161=TIME(3,0,0),コード表!$B$5,IF($AG161=TIME(3,30,0),コード表!$B$6,IF($AG161=TIME(4,0,0),コード表!$B$7,IF($AG161=TIME(4,30,0),コード表!$B$8,IF($AG161=TIME(5,0,0),コード表!$B$9,IF($AG161=TIME(5,30,0),コード表!$B$10,IF($AG161=TIME(6,0,0),コード表!$B$11,IF($AG161=TIME(6,30,0),コード表!$B$12,IF($AG161=TIME(7,0,0),コード表!$B$13,IF($AG161=TIME(7,30,0),コード表!$B$14,IF($AG161=TIME(8,0,0),コード表!$B$15,IF($AG161=TIME(8,30,0),コード表!$B$16,IF($AG161=TIME(9,0,0),コード表!$B$17,IF($AG161=TIME(9,30,0),コード表!$B$18,IF($AG161=TIME(10,0,0),コード表!$B$19,IF($AG161=TIME(10,30,0),コード表!$B$20,IF($AG161=TIME(11,0,0),コード表!$B$21,IF($AG161=TIME(11,30,0),コード表!$B$22,IF($AG161=TIME(12,0,0),コード表!$B$23,IF($AG161=TIME(12,30,0),コード表!$B$24,IF($AG161=TIME(13,0,0),コード表!$B$25,IF($AG161=TIME(13,30,0),コード表!$B$26,IF($AG161=TIME(14,0,0),コード表!$B$27,IF($AG161=TIME(14,30,0),コード表!$B$28,IF($AG161=TIME(15,0,0),コード表!$B$29,IF($AG161=TIME(15,30,0),コード表!$B$30,IF($AG161=TIME(16,0,0),コード表!$B$31,IF($AG161=TIME(16,30,0),コード表!$B$32,IF($AG161=TIME(17,0,0),コード表!$B$33,IF($AG161=TIME(17,30,0),コード表!$B$34,IF($AG161=TIME(18,0,0),コード表!$B$35,"")))))))))))))))))))))))))))))))))</f>
        <v/>
      </c>
      <c r="BI161" s="420" t="str">
        <f t="shared" ref="BI161" si="591">IF(SUMIFS($AY$105:$AY$166,$AT$105:$AT$166,BF161)&gt;0,"〇","")</f>
        <v/>
      </c>
      <c r="BJ161" s="420" t="str">
        <f>IF(BI161="","",IF($AG161=TIME(2,0,0),コード表!$B$36,IF($AG161=TIME(2,30,0),コード表!$B$37,IF($AG161=TIME(3,0,0),コード表!$B$38,IF($AG161=TIME(3,30,0),コード表!$B$39,IF($AG161=TIME(4,0,0),コード表!$B$40,IF($AG161=TIME(4,30,0),コード表!$B$41,IF($AG161=TIME(5,0,0),コード表!$B$42,IF($AG161=TIME(5,30,0),コード表!$B$43,IF($AG161=TIME(6,0,0),コード表!$B$44,IF($AG161=TIME(6,30,0),コード表!$B$45,IF($AG161=TIME(7,0,0),コード表!$B$46,IF($AG161=TIME(7,30,0),コード表!$B$47,IF($AG161=TIME(8,0,0),コード表!$B$48,IF($AG161=TIME(8,30,0),コード表!$B$49,IF($AG161=TIME(9,0,0),コード表!$B$50,IF($AG161=TIME(9,30,0),コード表!$B$51,IF($AG161=TIME(10,0,0),コード表!$B$52,IF($AG161=TIME(10,30,0),コード表!$B$53,IF($AG161=TIME(11,0,0),コード表!$B$54,IF($AG161=TIME(11,30,0),コード表!$B$55,IF($AG161=TIME(12,0,0),コード表!$B$56,IF($AG161=TIME(12,30,0),コード表!$B$57,IF($AG161=TIME(13,0,0),コード表!$B$58,IF($AG161=TIME(13,30,0),コード表!$B$59,IF($AG161=TIME(14,0,0),コード表!$B$60,IF($AG161=TIME(14,30,0),コード表!$B$61,IF($AG161=TIME(15,0,0),コード表!$B$62,IF($AG161=TIME(15,30,0),コード表!$B$63,IF($AG161=TIME(16,0,0),コード表!$B$64,IF($AG161=TIME(16,30,0),コード表!$B$65,IF($AG161=TIME(17,0,0),コード表!$B$66,IF($AG161=TIME(17,30,0),コード表!$B$67,IF($AG161=TIME(18,0,0),コード表!$B$68))))))))))))))))))))))))))))))))))</f>
        <v/>
      </c>
      <c r="BK161" s="420" t="str">
        <f t="shared" ref="BK161" si="592">IF(SUMIFS($AZ$105:$AZ$166,$AT$105:$AT$166,BF161)&gt;0,"〇","")</f>
        <v/>
      </c>
      <c r="BL161" s="420" t="str">
        <f>IF(BK161="","",IF($AG161=TIME(2,0,0),コード表!$B$69,IF($AG161=TIME(2,30,0),コード表!$B$70,IF($AG161=TIME(3,0,0),コード表!$B$71,IF($AG161=TIME(3,30,0),コード表!$B$72,IF($AG161=TIME(4,0,0),コード表!$B$73,IF($AG161=TIME(4,30,0),コード表!$B$74,IF($AG161=TIME(5,0,0),コード表!$B$75,IF($AG161=TIME(5,30,0),コード表!$B$76,IF($AG161=TIME(6,0,0),コード表!$B$77,IF($AG161=TIME(6,30,0),コード表!$B$78,IF($AG161=TIME(7,0,0),コード表!$B$79,IF($AG161=TIME(7,30,0),コード表!$B$80,IF($AG161=TIME(8,0,0),コード表!$B$81,IF($AG161=TIME(8,30,0),コード表!$B$82,IF($AG161=TIME(9,0,0),コード表!$B$83,IF($AG161=TIME(9,30,0),コード表!$B$84,IF($AG161=TIME(10,0,0),コード表!$B$85,IF($AG161=TIME(10,30,0),コード表!$B$86,IF($AG161=TIME(11,0,0),コード表!$B$87,IF($AG161=TIME(11,30,0),コード表!$B$88,IF($AG161=TIME(12,0,0),コード表!$B$89,IF($AG161=TIME(12,30,0),コード表!$B$90,IF($AG161=TIME(13,0,0),コード表!$B$91,IF($AG161=TIME(13,30,0),コード表!$B$92,IF($AG161=TIME(14,0,0),コード表!$B$93,IF($AG161=TIME(14,30,0),コード表!$B$94,IF($AG161=TIME(15,0,0),コード表!$B$95,IF($AG161=TIME(15,30,0),コード表!$B$96,IF($AG161=TIME(16,0,0),コード表!$B$97,IF($AG161=TIME(16,30,0),コード表!$B$98,IF($AG161=TIME(17,0,0),コード表!$B$99,IF($AG161=TIME(17,30,0),コード表!$B$100,IF($AG161=TIME(18,0,0),コード表!$B$101))))))))))))))))))))))))))))))))))</f>
        <v/>
      </c>
      <c r="BM161" s="407" t="str">
        <f t="shared" ref="BM161" si="593">IF(SUMIFS($BA$105:$BA$166,$AT$105:$AT$166,BF161)&gt;0,"〇","")</f>
        <v/>
      </c>
      <c r="BN161" s="407" t="str">
        <f>IF(BM161="","",IF($AG161=TIME(2,0,0),コード表!$B$102,IF($AG161=TIME(2,30,0),コード表!$B$103,IF($AG161=TIME(3,0,0),コード表!$B$104,IF($AG161=TIME(3,30,0),コード表!$B$105,IF($AG161=TIME(4,0,0),コード表!$B$106,IF($AG161=TIME(4,30,0),コード表!$B$107,IF($AG161=TIME(5,0,0),コード表!$B$108,IF($AG161=TIME(5,30,0),コード表!$B$109,IF($AG161=TIME(6,0,0),コード表!$B$110,IF($AG161=TIME(6,30,0),コード表!$B$111,IF($AG161=TIME(7,0,0),コード表!$B$112,IF($AG161=TIME(7,30,0),コード表!$B$113,IF($AG161=TIME(8,0,0),コード表!$B$114,IF($AG161=TIME(8,30,0),コード表!$B$115,IF($AG161=TIME(9,0,0),コード表!$B$116,IF($AG161=TIME(9,30,0),コード表!$B$117,IF($AG161=TIME(10,0,0),コード表!$B$118,IF($AG161=TIME(10,30,0),コード表!$B$119,IF($AG161=TIME(11,0,0),コード表!$B$120,IF($AG161=TIME(11,30,0),コード表!$B$121,IF($AG161=TIME(12,0,0),コード表!$B$122,IF($AG161=TIME(12,30,0),コード表!$B$123,IF($AG161=TIME(13,0,0),コード表!$B$124,IF($AG161=TIME(13,30,0),コード表!$B$125,IF($AG161=TIME(14,0,0),コード表!$B$126,IF($AG161=TIME(14,30,0),コード表!$B$127,IF($AG161=TIME(15,0,0),コード表!$B$128,IF($AG161=TIME(15,30,0),コード表!$B$129,IF($AG161=TIME(16,0,0),コード表!$B$130,IF($AG161=TIME(16,30,0),コード表!$B$131,IF($AG161=TIME(17,0,0),コード表!$B$132,IF($AG161=TIME(17,30,0),コード表!$B$133,IF($AG161=TIME(18,0,0),コード表!$B$134))))))))))))))))))))))))))))))))))</f>
        <v/>
      </c>
      <c r="BO161" s="408" t="str">
        <f t="shared" ref="BO161" si="594">IF(SUMIF($AT$105:$AT$166,BF161,$BB$105:$BB$166)=0,"",SUMIF($AT$105:$AT$166,BF161,$BB$105:$BB$166))</f>
        <v/>
      </c>
      <c r="BP161" s="409" t="str">
        <f t="shared" ref="BP161" si="595">IF(AND(BH161="",BJ161="",BL161="",BN161="",BO161=""),"",MAX(BH161+BJ161,BH161+BL161,BH161+BN161))</f>
        <v/>
      </c>
      <c r="BQ161" s="406" t="str">
        <f t="shared" ref="BQ161" si="596">IF(AND(BH161="",BJ161="",BL161="",BN161=""),"",IF(AND(BJ161="",BL161="",BN161=""),"加算無",IF(MAX(BH161+BJ161+BO161,BH161+BL161+BO161,BH161+BN161+BO161)=BH161+BJ161+BO161,"重度",IF(MAX(BH161+BJ161+BO161,BH161+BL161+BO161,BH161+BN161+BO161)=BH161+BL161+BO161,"外",IF(MAX(BH161+BJ161+BO161,BH161+BL161+BO161,BH161+BN161+BO161)=BH161+BN161+BO161,"内")))))</f>
        <v/>
      </c>
    </row>
    <row r="162" spans="1:69" ht="17.850000000000001" customHeight="1" thickTop="1" thickBot="1">
      <c r="A162" s="12"/>
      <c r="B162" s="23"/>
      <c r="C162" s="288"/>
      <c r="D162" s="289"/>
      <c r="E162" s="292"/>
      <c r="F162" s="293"/>
      <c r="G162" s="296"/>
      <c r="H162" s="297"/>
      <c r="I162" s="299"/>
      <c r="J162" s="301"/>
      <c r="K162" s="297"/>
      <c r="L162" s="301"/>
      <c r="M162" s="297"/>
      <c r="N162" s="299"/>
      <c r="O162" s="417"/>
      <c r="P162" s="418"/>
      <c r="Q162" s="394"/>
      <c r="R162" s="395"/>
      <c r="S162" s="378"/>
      <c r="T162" s="379"/>
      <c r="U162" s="382"/>
      <c r="V162" s="383"/>
      <c r="W162" s="382"/>
      <c r="X162" s="383"/>
      <c r="Y162" s="382"/>
      <c r="Z162" s="398"/>
      <c r="AA162" s="402"/>
      <c r="AB162" s="403"/>
      <c r="AC162" s="404"/>
      <c r="AD162" s="127"/>
      <c r="AE162" s="430"/>
      <c r="AF162" s="432"/>
      <c r="AG162" s="387"/>
      <c r="AH162" s="388"/>
      <c r="AI162" s="388"/>
      <c r="AJ162" s="389"/>
      <c r="AK162" s="374"/>
      <c r="AL162" s="374"/>
      <c r="AM162" s="374"/>
      <c r="AN162" s="374"/>
      <c r="AO162" s="375"/>
      <c r="AP162" s="128"/>
      <c r="AQ162" s="129"/>
      <c r="AR162" s="128"/>
      <c r="AS162" s="5"/>
      <c r="AT162" s="390"/>
      <c r="AU162" s="391"/>
      <c r="AV162" s="391"/>
      <c r="AW162" s="421"/>
      <c r="AX162" s="546"/>
      <c r="AY162" s="546"/>
      <c r="AZ162" s="546"/>
      <c r="BA162" s="547"/>
      <c r="BB162" s="408"/>
      <c r="BC162" s="5"/>
      <c r="BD162" s="5"/>
      <c r="BE162" s="5"/>
      <c r="BF162" s="410"/>
      <c r="BG162" s="411"/>
      <c r="BH162" s="419"/>
      <c r="BI162" s="420"/>
      <c r="BJ162" s="420"/>
      <c r="BK162" s="420"/>
      <c r="BL162" s="420"/>
      <c r="BM162" s="407"/>
      <c r="BN162" s="407"/>
      <c r="BO162" s="408"/>
      <c r="BP162" s="409"/>
      <c r="BQ162" s="406"/>
    </row>
    <row r="163" spans="1:69" ht="17.850000000000001" customHeight="1" thickTop="1" thickBot="1">
      <c r="A163" s="12"/>
      <c r="B163" s="23"/>
      <c r="C163" s="288"/>
      <c r="D163" s="289"/>
      <c r="E163" s="290" t="str">
        <f>IF(C163="","",TEXT(AT163,"aaa"))</f>
        <v/>
      </c>
      <c r="F163" s="291"/>
      <c r="G163" s="445"/>
      <c r="H163" s="414"/>
      <c r="I163" s="412" t="s">
        <v>122</v>
      </c>
      <c r="J163" s="413"/>
      <c r="K163" s="414"/>
      <c r="L163" s="413"/>
      <c r="M163" s="414"/>
      <c r="N163" s="412" t="s">
        <v>122</v>
      </c>
      <c r="O163" s="415"/>
      <c r="P163" s="416"/>
      <c r="Q163" s="438" t="str">
        <f t="shared" ref="Q163" si="597">IF(G163="","",IF(AW163&lt;TIME(2,0,0),TIME(2,0,0),IF(MINUTE(AW163)&lt;30,TIME(HOUR(AW163),30,0),TIME(HOUR(AW163)+1,0,0))))</f>
        <v/>
      </c>
      <c r="R163" s="439"/>
      <c r="S163" s="442"/>
      <c r="T163" s="443"/>
      <c r="U163" s="396"/>
      <c r="V163" s="444"/>
      <c r="W163" s="396"/>
      <c r="X163" s="444"/>
      <c r="Y163" s="396"/>
      <c r="Z163" s="397"/>
      <c r="AA163" s="399"/>
      <c r="AB163" s="400"/>
      <c r="AC163" s="401"/>
      <c r="AD163" s="127"/>
      <c r="AE163" s="429">
        <v>30</v>
      </c>
      <c r="AF163" s="431" t="str">
        <f t="shared" ref="AF163" ca="1" si="598">IF(OR($AE$10="",AE163=""),"",TEXT(DATE(YEAR(TODAY()),$AE$10,AE163),"aaa"))</f>
        <v>水</v>
      </c>
      <c r="AG163" s="384" t="str">
        <f t="shared" ref="AG163" si="599">IF(BG163=0,"",IF(BG163&lt;TIME(2,0,0),TIME(2,0,0),IF(MINUTE(BG163)&lt;30,TIME(HOUR(BG163),30,0),TIME(HOUR(BG163)+1,0,0))))</f>
        <v/>
      </c>
      <c r="AH163" s="385"/>
      <c r="AI163" s="385"/>
      <c r="AJ163" s="386"/>
      <c r="AK163" s="372" t="str">
        <f t="shared" ref="AK163" si="600">IF(AND(BH163="",BJ163="",BL163="",BN163="",BO163=""),"",MAX(BH163+BJ163+BO163,BH163+BL163+BO163,BH163+BN163+BO163))</f>
        <v/>
      </c>
      <c r="AL163" s="372"/>
      <c r="AM163" s="372"/>
      <c r="AN163" s="372"/>
      <c r="AO163" s="373"/>
      <c r="AP163" s="128"/>
      <c r="AQ163" s="129"/>
      <c r="AR163" s="128"/>
      <c r="AS163" s="5"/>
      <c r="AT163" s="390" t="e">
        <f>DATE(請求書!$K$29,請求書!$Q$29,'実績記録 （２枚用）'!C163)</f>
        <v>#NUM!</v>
      </c>
      <c r="AU163" s="391">
        <f>TIME(G163,J163,0)</f>
        <v>0</v>
      </c>
      <c r="AV163" s="391">
        <f>TIME(L163,O163,0)</f>
        <v>0</v>
      </c>
      <c r="AW163" s="421">
        <f t="shared" ref="AW163" si="601">AV163-AU163</f>
        <v>0</v>
      </c>
      <c r="AX163" s="546" t="str">
        <f>IF($Q163=TIME(2,0,0),コード表!$B$3,IF($Q163=TIME(2,30,0),コード表!$B$4,IF($Q163=TIME(3,0,0),コード表!$B$5,IF($Q163=TIME(3,30,0),コード表!$B$6,IF($Q163=TIME(4,0,0),コード表!$B$7,IF($Q163=TIME(4,30,0),コード表!$B$8,IF($Q163=TIME(5,0,0),コード表!$B$9,IF($Q163=TIME(5,30,0),コード表!$B$10,IF($Q163=TIME(6,0,0),コード表!$B$11,IF($Q163=TIME(6,30,0),コード表!$B$12,IF($Q163=TIME(7,0,0),コード表!$B$13,IF($Q163=TIME(7,30,0),コード表!$B$14,IF($Q163=TIME(8,0,0),コード表!$B$15,IF($Q163=TIME(8,30,0),コード表!$B$16,IF($Q163=TIME(9,0,0),コード表!$B$17,IF($Q163=TIME(9,30,0),コード表!$B$18,IF($Q163=TIME(10,0,0),コード表!$B$19,IF($Q163=TIME(10,30,0),コード表!$B$20,IF($Q163=TIME(11,0,0),コード表!$B$21,IF($Q163=TIME(11,30,0),コード表!$B$22,IF($Q163=TIME(12,0,0),コード表!$B$23,IF($Q163=TIME(12,30,0),コード表!$B$24,IF($Q163=TIME(13,0,0),コード表!$B$25,IF($Q163=TIME(13,30,0),コード表!$B$26,IF($Q163=TIME(14,0,0),コード表!$B$27,IF($Q163=TIME(14,30,0),コード表!$B$28,IF($Q163=TIME(15,0,0),コード表!$B$29,IF($Q163=TIME(15,30,0),コード表!$B$30,IF($Q163=TIME(16,0,0),コード表!$B$31,IF($Q163=TIME(16,30,0),コード表!$B$32,IF($Q163=TIME(17,0,0),コード表!$B$33,IF($Q163=TIME(17,30,0),コード表!$B$34,IF($Q163=TIME(18,0,0),コード表!$B$35,"")))))))))))))))))))))))))))))))))</f>
        <v/>
      </c>
      <c r="AY163" s="546" t="str">
        <f>IF(S163="","",IF($Q163=TIME(2,0,0),コード表!$B$36,IF($Q163=TIME(2,30,0),コード表!$B$37,IF($Q163=TIME(3,0,0),コード表!$B$38,IF($Q163=TIME(3,30,0),コード表!$B$39,IF($Q163=TIME(4,0,0),コード表!$B$40,IF($Q163=TIME(4,30,0),コード表!$B$41,IF($Q163=TIME(5,0,0),コード表!$B$42,IF($Q163=TIME(5,30,0),コード表!$B$43,IF($Q163=TIME(6,0,0),コード表!$B$44,IF($Q163=TIME(6,30,0),コード表!$B$45,IF($Q163=TIME(7,0,0),コード表!$B$46,IF($Q163=TIME(7,30,0),コード表!$B$47,IF($Q163=TIME(8,0,0),コード表!$B$48,IF($Q163=TIME(8,30,0),コード表!$B$49,IF($Q163=TIME(9,0,0),コード表!$B$50,IF($Q163=TIME(9,30,0),コード表!$B$51,IF($Q163=TIME(10,0,0),コード表!$B$52,IF($Q163=TIME(10,30,0),コード表!$B$53,IF($Q163=TIME(11,0,0),コード表!$B$54,IF($Q163=TIME(11,30,0),コード表!$B$55,IF($Q163=TIME(12,0,0),コード表!$B$56,IF($Q163=TIME(12,30,0),コード表!$B$57,IF($Q163=TIME(13,0,0),コード表!$B$58,IF($Q163=TIME(13,30,0),コード表!$B$59,IF($Q163=TIME(14,0,0),コード表!$B$60,IF($Q163=TIME(14,30,0),コード表!$B$61,IF($Q163=TIME(15,0,0),コード表!$B$62,IF($Q163=TIME(15,30,0),コード表!$B$63,IF($Q163=TIME(16,0,0),コード表!$B$64,IF($Q163=TIME(16,30,0),コード表!$B$65,IF($Q163=TIME(17,0,0),コード表!$B$66,IF($Q163=TIME(17,30,0),コード表!$B$67,IF($Q163=TIME(18,0,0),コード表!$B$68))))))))))))))))))))))))))))))))))</f>
        <v/>
      </c>
      <c r="AZ163" s="546" t="str">
        <f>IF(U163="","",IF($Q163=TIME(2,0,0),コード表!$B$69,IF($Q163=TIME(2,30,0),コード表!$B$70,IF($Q163=TIME(3,0,0),コード表!$B$71,IF($Q163=TIME(3,30,0),コード表!$B$72,IF($Q163=TIME(4,0,0),コード表!$B$73,IF($Q163=TIME(4,30,0),コード表!$B$74,IF($Q163=TIME(5,0,0),コード表!$B$75,IF($Q163=TIME(5,30,0),コード表!$B$76,IF($Q163=TIME(6,0,0),コード表!$B$77,IF($Q163=TIME(6,30,0),コード表!$B$78,IF($Q163=TIME(7,0,0),コード表!$B$79,IF($Q163=TIME(7,30,0),コード表!$B$80,IF($Q163=TIME(8,0,0),コード表!$B$81,IF($Q163=TIME(8,30,0),コード表!$B$82,IF($Q163=TIME(9,0,0),コード表!$B$83,IF($Q163=TIME(9,30,0),コード表!$B$84,IF($Q163=TIME(10,0,0),コード表!$B$85,IF($Q163=TIME(10,30,0),コード表!$B$86,IF($Q163=TIME(11,0,0),コード表!$B$87,IF($Q163=TIME(11,30,0),コード表!$B$88,IF($Q163=TIME(12,0,0),コード表!$B$89,IF($Q163=TIME(12,30,0),コード表!$B$90,IF($Q163=TIME(13,0,0),コード表!$B$91,IF($Q163=TIME(13,30,0),コード表!$B$92,IF($Q163=TIME(14,0,0),コード表!$B$93,IF($Q163=TIME(14,30,0),コード表!$B$94,IF($Q163=TIME(15,0,0),コード表!$B$95,IF($Q163=TIME(15,30,0),コード表!$B$96,IF($Q163=TIME(16,0,0),コード表!$B$97,IF($Q163=TIME(16,30,0),コード表!$B$98,IF($Q163=TIME(17,0,0),コード表!$B$99,IF($Q163=TIME(17,30,0),コード表!$B$100,IF($Q163=TIME(18,0,0),コード表!$B$101))))))))))))))))))))))))))))))))))</f>
        <v/>
      </c>
      <c r="BA163" s="547" t="str">
        <f>IF(W163="","",IF($Q163=TIME(2,0,0),コード表!$B$102,IF($Q163=TIME(2,30,0),コード表!$B$103,IF($Q163=TIME(3,0,0),コード表!$B$104,IF($Q163=TIME(3,30,0),コード表!$B$105,IF($Q163=TIME(4,0,0),コード表!$B$106,IF($Q163=TIME(4,30,0),コード表!$B$107,IF($Q163=TIME(5,0,0),コード表!$B$108,IF($Q163=TIME(5,30,0),コード表!$B$109,IF($Q163=TIME(6,0,0),コード表!$B$110,IF($Q163=TIME(6,30,0),コード表!$B$111,IF($Q163=TIME(7,0,0),コード表!$B$112,IF($Q163=TIME(7,30,0),コード表!$B$113,IF($Q163=TIME(8,0,0),コード表!$B$114,IF($Q163=TIME(8,30,0),コード表!$B$115,IF($Q163=TIME(9,0,0),コード表!$B$116,IF($Q163=TIME(9,30,0),コード表!$B$117,IF($Q163=TIME(10,0,0),コード表!$B$118,IF($Q163=TIME(10,30,0),コード表!$B$119,IF($Q163=TIME(11,0,0),コード表!$B$120,IF($Q163=TIME(11,30,0),コード表!$B$121,IF($Q163=TIME(12,0,0),コード表!$B$122,IF($Q163=TIME(12,30,0),コード表!$B$123,IF($Q163=TIME(13,0,0),コード表!$B$124,IF($Q163=TIME(13,30,0),コード表!$B$125,IF($Q163=TIME(14,0,0),コード表!$B$126,IF($Q163=TIME(14,30,0),コード表!$B$127,IF($Q163=TIME(15,0,0),コード表!$B$128,IF($Q163=TIME(15,30,0),コード表!$B$129,IF($Q163=TIME(16,0,0),コード表!$B$130,IF($Q163=TIME(16,30,0),コード表!$B$131,IF($Q163=TIME(17,0,0),コード表!$B$132,IF($Q163=TIME(17,30,0),コード表!$B$133,IF($Q163=TIME(18,0,0),コード表!$B$134))))))))))))))))))))))))))))))))))</f>
        <v/>
      </c>
      <c r="BB163" s="408" t="str">
        <f>IF(Y163="","",Y163*コード表!$B$135)</f>
        <v/>
      </c>
      <c r="BC163" s="5"/>
      <c r="BD163" s="5"/>
      <c r="BE163" s="5"/>
      <c r="BF163" s="410">
        <f>DATE(請求書!$K$29,請求書!$Q$29,'実績記録 （２枚用）'!AE163)</f>
        <v>45868</v>
      </c>
      <c r="BG163" s="411">
        <f t="shared" ref="BG163" si="602">SUMIF($AT$105:$AT$166,BF163,$AW$105:$AW$166)</f>
        <v>0</v>
      </c>
      <c r="BH163" s="419" t="str">
        <f>IF($AG163=TIME(2,0,0),コード表!$B$3,IF($AG163=TIME(2,30,0),コード表!$B$4,IF($AG163=TIME(3,0,0),コード表!$B$5,IF($AG163=TIME(3,30,0),コード表!$B$6,IF($AG163=TIME(4,0,0),コード表!$B$7,IF($AG163=TIME(4,30,0),コード表!$B$8,IF($AG163=TIME(5,0,0),コード表!$B$9,IF($AG163=TIME(5,30,0),コード表!$B$10,IF($AG163=TIME(6,0,0),コード表!$B$11,IF($AG163=TIME(6,30,0),コード表!$B$12,IF($AG163=TIME(7,0,0),コード表!$B$13,IF($AG163=TIME(7,30,0),コード表!$B$14,IF($AG163=TIME(8,0,0),コード表!$B$15,IF($AG163=TIME(8,30,0),コード表!$B$16,IF($AG163=TIME(9,0,0),コード表!$B$17,IF($AG163=TIME(9,30,0),コード表!$B$18,IF($AG163=TIME(10,0,0),コード表!$B$19,IF($AG163=TIME(10,30,0),コード表!$B$20,IF($AG163=TIME(11,0,0),コード表!$B$21,IF($AG163=TIME(11,30,0),コード表!$B$22,IF($AG163=TIME(12,0,0),コード表!$B$23,IF($AG163=TIME(12,30,0),コード表!$B$24,IF($AG163=TIME(13,0,0),コード表!$B$25,IF($AG163=TIME(13,30,0),コード表!$B$26,IF($AG163=TIME(14,0,0),コード表!$B$27,IF($AG163=TIME(14,30,0),コード表!$B$28,IF($AG163=TIME(15,0,0),コード表!$B$29,IF($AG163=TIME(15,30,0),コード表!$B$30,IF($AG163=TIME(16,0,0),コード表!$B$31,IF($AG163=TIME(16,30,0),コード表!$B$32,IF($AG163=TIME(17,0,0),コード表!$B$33,IF($AG163=TIME(17,30,0),コード表!$B$34,IF($AG163=TIME(18,0,0),コード表!$B$35,"")))))))))))))))))))))))))))))))))</f>
        <v/>
      </c>
      <c r="BI163" s="420" t="str">
        <f t="shared" ref="BI163" si="603">IF(SUMIFS($AY$105:$AY$166,$AT$105:$AT$166,BF163)&gt;0,"〇","")</f>
        <v/>
      </c>
      <c r="BJ163" s="420" t="str">
        <f>IF(BI163="","",IF($AG163=TIME(2,0,0),コード表!$B$36,IF($AG163=TIME(2,30,0),コード表!$B$37,IF($AG163=TIME(3,0,0),コード表!$B$38,IF($AG163=TIME(3,30,0),コード表!$B$39,IF($AG163=TIME(4,0,0),コード表!$B$40,IF($AG163=TIME(4,30,0),コード表!$B$41,IF($AG163=TIME(5,0,0),コード表!$B$42,IF($AG163=TIME(5,30,0),コード表!$B$43,IF($AG163=TIME(6,0,0),コード表!$B$44,IF($AG163=TIME(6,30,0),コード表!$B$45,IF($AG163=TIME(7,0,0),コード表!$B$46,IF($AG163=TIME(7,30,0),コード表!$B$47,IF($AG163=TIME(8,0,0),コード表!$B$48,IF($AG163=TIME(8,30,0),コード表!$B$49,IF($AG163=TIME(9,0,0),コード表!$B$50,IF($AG163=TIME(9,30,0),コード表!$B$51,IF($AG163=TIME(10,0,0),コード表!$B$52,IF($AG163=TIME(10,30,0),コード表!$B$53,IF($AG163=TIME(11,0,0),コード表!$B$54,IF($AG163=TIME(11,30,0),コード表!$B$55,IF($AG163=TIME(12,0,0),コード表!$B$56,IF($AG163=TIME(12,30,0),コード表!$B$57,IF($AG163=TIME(13,0,0),コード表!$B$58,IF($AG163=TIME(13,30,0),コード表!$B$59,IF($AG163=TIME(14,0,0),コード表!$B$60,IF($AG163=TIME(14,30,0),コード表!$B$61,IF($AG163=TIME(15,0,0),コード表!$B$62,IF($AG163=TIME(15,30,0),コード表!$B$63,IF($AG163=TIME(16,0,0),コード表!$B$64,IF($AG163=TIME(16,30,0),コード表!$B$65,IF($AG163=TIME(17,0,0),コード表!$B$66,IF($AG163=TIME(17,30,0),コード表!$B$67,IF($AG163=TIME(18,0,0),コード表!$B$68))))))))))))))))))))))))))))))))))</f>
        <v/>
      </c>
      <c r="BK163" s="420" t="str">
        <f t="shared" ref="BK163" si="604">IF(SUMIFS($AZ$105:$AZ$166,$AT$105:$AT$166,BF163)&gt;0,"〇","")</f>
        <v/>
      </c>
      <c r="BL163" s="420" t="str">
        <f>IF(BK163="","",IF($AG163=TIME(2,0,0),コード表!$B$69,IF($AG163=TIME(2,30,0),コード表!$B$70,IF($AG163=TIME(3,0,0),コード表!$B$71,IF($AG163=TIME(3,30,0),コード表!$B$72,IF($AG163=TIME(4,0,0),コード表!$B$73,IF($AG163=TIME(4,30,0),コード表!$B$74,IF($AG163=TIME(5,0,0),コード表!$B$75,IF($AG163=TIME(5,30,0),コード表!$B$76,IF($AG163=TIME(6,0,0),コード表!$B$77,IF($AG163=TIME(6,30,0),コード表!$B$78,IF($AG163=TIME(7,0,0),コード表!$B$79,IF($AG163=TIME(7,30,0),コード表!$B$80,IF($AG163=TIME(8,0,0),コード表!$B$81,IF($AG163=TIME(8,30,0),コード表!$B$82,IF($AG163=TIME(9,0,0),コード表!$B$83,IF($AG163=TIME(9,30,0),コード表!$B$84,IF($AG163=TIME(10,0,0),コード表!$B$85,IF($AG163=TIME(10,30,0),コード表!$B$86,IF($AG163=TIME(11,0,0),コード表!$B$87,IF($AG163=TIME(11,30,0),コード表!$B$88,IF($AG163=TIME(12,0,0),コード表!$B$89,IF($AG163=TIME(12,30,0),コード表!$B$90,IF($AG163=TIME(13,0,0),コード表!$B$91,IF($AG163=TIME(13,30,0),コード表!$B$92,IF($AG163=TIME(14,0,0),コード表!$B$93,IF($AG163=TIME(14,30,0),コード表!$B$94,IF($AG163=TIME(15,0,0),コード表!$B$95,IF($AG163=TIME(15,30,0),コード表!$B$96,IF($AG163=TIME(16,0,0),コード表!$B$97,IF($AG163=TIME(16,30,0),コード表!$B$98,IF($AG163=TIME(17,0,0),コード表!$B$99,IF($AG163=TIME(17,30,0),コード表!$B$100,IF($AG163=TIME(18,0,0),コード表!$B$101))))))))))))))))))))))))))))))))))</f>
        <v/>
      </c>
      <c r="BM163" s="407" t="str">
        <f t="shared" ref="BM163" si="605">IF(SUMIFS($BA$105:$BA$166,$AT$105:$AT$166,BF163)&gt;0,"〇","")</f>
        <v/>
      </c>
      <c r="BN163" s="407" t="str">
        <f>IF(BM163="","",IF($AG163=TIME(2,0,0),コード表!$B$102,IF($AG163=TIME(2,30,0),コード表!$B$103,IF($AG163=TIME(3,0,0),コード表!$B$104,IF($AG163=TIME(3,30,0),コード表!$B$105,IF($AG163=TIME(4,0,0),コード表!$B$106,IF($AG163=TIME(4,30,0),コード表!$B$107,IF($AG163=TIME(5,0,0),コード表!$B$108,IF($AG163=TIME(5,30,0),コード表!$B$109,IF($AG163=TIME(6,0,0),コード表!$B$110,IF($AG163=TIME(6,30,0),コード表!$B$111,IF($AG163=TIME(7,0,0),コード表!$B$112,IF($AG163=TIME(7,30,0),コード表!$B$113,IF($AG163=TIME(8,0,0),コード表!$B$114,IF($AG163=TIME(8,30,0),コード表!$B$115,IF($AG163=TIME(9,0,0),コード表!$B$116,IF($AG163=TIME(9,30,0),コード表!$B$117,IF($AG163=TIME(10,0,0),コード表!$B$118,IF($AG163=TIME(10,30,0),コード表!$B$119,IF($AG163=TIME(11,0,0),コード表!$B$120,IF($AG163=TIME(11,30,0),コード表!$B$121,IF($AG163=TIME(12,0,0),コード表!$B$122,IF($AG163=TIME(12,30,0),コード表!$B$123,IF($AG163=TIME(13,0,0),コード表!$B$124,IF($AG163=TIME(13,30,0),コード表!$B$125,IF($AG163=TIME(14,0,0),コード表!$B$126,IF($AG163=TIME(14,30,0),コード表!$B$127,IF($AG163=TIME(15,0,0),コード表!$B$128,IF($AG163=TIME(15,30,0),コード表!$B$129,IF($AG163=TIME(16,0,0),コード表!$B$130,IF($AG163=TIME(16,30,0),コード表!$B$131,IF($AG163=TIME(17,0,0),コード表!$B$132,IF($AG163=TIME(17,30,0),コード表!$B$133,IF($AG163=TIME(18,0,0),コード表!$B$134))))))))))))))))))))))))))))))))))</f>
        <v/>
      </c>
      <c r="BO163" s="408" t="str">
        <f t="shared" ref="BO163" si="606">IF(SUMIF($AT$105:$AT$166,BF163,$BB$105:$BB$166)=0,"",SUMIF($AT$105:$AT$166,BF163,$BB$105:$BB$166))</f>
        <v/>
      </c>
      <c r="BP163" s="409" t="str">
        <f t="shared" ref="BP163" si="607">IF(AND(BH163="",BJ163="",BL163="",BN163="",BO163=""),"",MAX(BH163+BJ163,BH163+BL163,BH163+BN163))</f>
        <v/>
      </c>
      <c r="BQ163" s="406" t="str">
        <f t="shared" ref="BQ163" si="608">IF(AND(BH163="",BJ163="",BL163="",BN163=""),"",IF(AND(BJ163="",BL163="",BN163=""),"加算無",IF(MAX(BH163+BJ163+BO163,BH163+BL163+BO163,BH163+BN163+BO163)=BH163+BJ163+BO163,"重度",IF(MAX(BH163+BJ163+BO163,BH163+BL163+BO163,BH163+BN163+BO163)=BH163+BL163+BO163,"外",IF(MAX(BH163+BJ163+BO163,BH163+BL163+BO163,BH163+BN163+BO163)=BH163+BN163+BO163,"内")))))</f>
        <v/>
      </c>
    </row>
    <row r="164" spans="1:69" ht="17.850000000000001" customHeight="1" thickTop="1" thickBot="1">
      <c r="A164" s="12"/>
      <c r="B164" s="23"/>
      <c r="C164" s="288"/>
      <c r="D164" s="289"/>
      <c r="E164" s="292"/>
      <c r="F164" s="293"/>
      <c r="G164" s="296"/>
      <c r="H164" s="297"/>
      <c r="I164" s="299"/>
      <c r="J164" s="301"/>
      <c r="K164" s="297"/>
      <c r="L164" s="301"/>
      <c r="M164" s="297"/>
      <c r="N164" s="299"/>
      <c r="O164" s="417"/>
      <c r="P164" s="418"/>
      <c r="Q164" s="394"/>
      <c r="R164" s="395"/>
      <c r="S164" s="378"/>
      <c r="T164" s="379"/>
      <c r="U164" s="382"/>
      <c r="V164" s="383"/>
      <c r="W164" s="382"/>
      <c r="X164" s="383"/>
      <c r="Y164" s="382"/>
      <c r="Z164" s="398"/>
      <c r="AA164" s="402"/>
      <c r="AB164" s="403"/>
      <c r="AC164" s="404"/>
      <c r="AD164" s="127"/>
      <c r="AE164" s="430"/>
      <c r="AF164" s="432"/>
      <c r="AG164" s="387"/>
      <c r="AH164" s="388"/>
      <c r="AI164" s="388"/>
      <c r="AJ164" s="389"/>
      <c r="AK164" s="374"/>
      <c r="AL164" s="374"/>
      <c r="AM164" s="374"/>
      <c r="AN164" s="374"/>
      <c r="AO164" s="375"/>
      <c r="AP164" s="128"/>
      <c r="AQ164" s="129"/>
      <c r="AR164" s="128"/>
      <c r="AS164" s="5"/>
      <c r="AT164" s="390"/>
      <c r="AU164" s="391"/>
      <c r="AV164" s="391"/>
      <c r="AW164" s="421"/>
      <c r="AX164" s="546"/>
      <c r="AY164" s="546"/>
      <c r="AZ164" s="546"/>
      <c r="BA164" s="547"/>
      <c r="BB164" s="408"/>
      <c r="BC164" s="5"/>
      <c r="BD164" s="5"/>
      <c r="BE164" s="5"/>
      <c r="BF164" s="410"/>
      <c r="BG164" s="411"/>
      <c r="BH164" s="419"/>
      <c r="BI164" s="420"/>
      <c r="BJ164" s="420"/>
      <c r="BK164" s="420"/>
      <c r="BL164" s="420"/>
      <c r="BM164" s="407"/>
      <c r="BN164" s="407"/>
      <c r="BO164" s="408"/>
      <c r="BP164" s="409"/>
      <c r="BQ164" s="406"/>
    </row>
    <row r="165" spans="1:69" ht="17.850000000000001" customHeight="1" thickTop="1" thickBot="1">
      <c r="A165" s="12"/>
      <c r="B165" s="23"/>
      <c r="C165" s="464"/>
      <c r="D165" s="465"/>
      <c r="E165" s="292" t="str">
        <f>IF(C165="","",TEXT(AT165,"aaa"))</f>
        <v/>
      </c>
      <c r="F165" s="293"/>
      <c r="G165" s="470"/>
      <c r="H165" s="441"/>
      <c r="I165" s="299" t="s">
        <v>122</v>
      </c>
      <c r="J165" s="440"/>
      <c r="K165" s="441"/>
      <c r="L165" s="440"/>
      <c r="M165" s="441"/>
      <c r="N165" s="299" t="s">
        <v>122</v>
      </c>
      <c r="O165" s="454"/>
      <c r="P165" s="455"/>
      <c r="Q165" s="392" t="str">
        <f t="shared" ref="Q165" si="609">IF(G165="","",IF(AW165&lt;TIME(2,0,0),TIME(2,0,0),IF(MINUTE(AW165)&lt;30,TIME(HOUR(AW165),30,0),TIME(HOUR(AW165)+1,0,0))))</f>
        <v/>
      </c>
      <c r="R165" s="393"/>
      <c r="S165" s="442"/>
      <c r="T165" s="443"/>
      <c r="U165" s="396"/>
      <c r="V165" s="444"/>
      <c r="W165" s="396"/>
      <c r="X165" s="444"/>
      <c r="Y165" s="396"/>
      <c r="Z165" s="397"/>
      <c r="AA165" s="399"/>
      <c r="AB165" s="400"/>
      <c r="AC165" s="401"/>
      <c r="AD165" s="127"/>
      <c r="AE165" s="488">
        <v>31</v>
      </c>
      <c r="AF165" s="446" t="str">
        <f t="shared" ref="AF165" ca="1" si="610">IF(OR($AE$10="",AE165=""),"",TEXT(DATE(YEAR(TODAY()),$AE$10,AE165),"aaa"))</f>
        <v>木</v>
      </c>
      <c r="AG165" s="384" t="str">
        <f t="shared" ref="AG165" si="611">IF(BG165=0,"",IF(BG165&lt;TIME(2,0,0),TIME(2,0,0),IF(MINUTE(BG165)&lt;30,TIME(HOUR(BG165),30,0),TIME(HOUR(BG165)+1,0,0))))</f>
        <v/>
      </c>
      <c r="AH165" s="385"/>
      <c r="AI165" s="385"/>
      <c r="AJ165" s="386"/>
      <c r="AK165" s="548" t="str">
        <f t="shared" ref="AK165" si="612">IF(AND(BH165="",BJ165="",BL165="",BN165="",BO165=""),"",MAX(BH165+BJ165+BO165,BH165+BL165+BO165,BH165+BN165+BO165))</f>
        <v/>
      </c>
      <c r="AL165" s="549"/>
      <c r="AM165" s="549"/>
      <c r="AN165" s="549"/>
      <c r="AO165" s="550"/>
      <c r="AP165" s="128"/>
      <c r="AQ165" s="129"/>
      <c r="AR165" s="128"/>
      <c r="AS165" s="5"/>
      <c r="AT165" s="390" t="e">
        <f>DATE(請求書!$K$29,請求書!$Q$29,'実績記録 （２枚用）'!C165)</f>
        <v>#NUM!</v>
      </c>
      <c r="AU165" s="391">
        <f>TIME(G165,J165,0)</f>
        <v>0</v>
      </c>
      <c r="AV165" s="391">
        <f>TIME(L165,O165,0)</f>
        <v>0</v>
      </c>
      <c r="AW165" s="421">
        <f>AV165-AU165</f>
        <v>0</v>
      </c>
      <c r="AX165" s="546" t="str">
        <f>IF($Q165=TIME(2,0,0),コード表!$B$3,IF($Q165=TIME(2,30,0),コード表!$B$4,IF($Q165=TIME(3,0,0),コード表!$B$5,IF($Q165=TIME(3,30,0),コード表!$B$6,IF($Q165=TIME(4,0,0),コード表!$B$7,IF($Q165=TIME(4,30,0),コード表!$B$8,IF($Q165=TIME(5,0,0),コード表!$B$9,IF($Q165=TIME(5,30,0),コード表!$B$10,IF($Q165=TIME(6,0,0),コード表!$B$11,IF($Q165=TIME(6,30,0),コード表!$B$12,IF($Q165=TIME(7,0,0),コード表!$B$13,IF($Q165=TIME(7,30,0),コード表!$B$14,IF($Q165=TIME(8,0,0),コード表!$B$15,IF($Q165=TIME(8,30,0),コード表!$B$16,IF($Q165=TIME(9,0,0),コード表!$B$17,IF($Q165=TIME(9,30,0),コード表!$B$18,IF($Q165=TIME(10,0,0),コード表!$B$19,IF($Q165=TIME(10,30,0),コード表!$B$20,IF($Q165=TIME(11,0,0),コード表!$B$21,IF($Q165=TIME(11,30,0),コード表!$B$22,IF($Q165=TIME(12,0,0),コード表!$B$23,IF($Q165=TIME(12,30,0),コード表!$B$24,IF($Q165=TIME(13,0,0),コード表!$B$25,IF($Q165=TIME(13,30,0),コード表!$B$26,IF($Q165=TIME(14,0,0),コード表!$B$27,IF($Q165=TIME(14,30,0),コード表!$B$28,IF($Q165=TIME(15,0,0),コード表!$B$29,IF($Q165=TIME(15,30,0),コード表!$B$30,IF($Q165=TIME(16,0,0),コード表!$B$31,IF($Q165=TIME(16,30,0),コード表!$B$32,IF($Q165=TIME(17,0,0),コード表!$B$33,IF($Q165=TIME(17,30,0),コード表!$B$34,IF($Q165=TIME(18,0,0),コード表!$B$35,"")))))))))))))))))))))))))))))))))</f>
        <v/>
      </c>
      <c r="AY165" s="546" t="str">
        <f>IF(S165="","",IF($Q165=TIME(2,0,0),コード表!$B$36,IF($Q165=TIME(2,30,0),コード表!$B$37,IF($Q165=TIME(3,0,0),コード表!$B$38,IF($Q165=TIME(3,30,0),コード表!$B$39,IF($Q165=TIME(4,0,0),コード表!$B$40,IF($Q165=TIME(4,30,0),コード表!$B$41,IF($Q165=TIME(5,0,0),コード表!$B$42,IF($Q165=TIME(5,30,0),コード表!$B$43,IF($Q165=TIME(6,0,0),コード表!$B$44,IF($Q165=TIME(6,30,0),コード表!$B$45,IF($Q165=TIME(7,0,0),コード表!$B$46,IF($Q165=TIME(7,30,0),コード表!$B$47,IF($Q165=TIME(8,0,0),コード表!$B$48,IF($Q165=TIME(8,30,0),コード表!$B$49,IF($Q165=TIME(9,0,0),コード表!$B$50,IF($Q165=TIME(9,30,0),コード表!$B$51,IF($Q165=TIME(10,0,0),コード表!$B$52,IF($Q165=TIME(10,30,0),コード表!$B$53,IF($Q165=TIME(11,0,0),コード表!$B$54,IF($Q165=TIME(11,30,0),コード表!$B$55,IF($Q165=TIME(12,0,0),コード表!$B$56,IF($Q165=TIME(12,30,0),コード表!$B$57,IF($Q165=TIME(13,0,0),コード表!$B$58,IF($Q165=TIME(13,30,0),コード表!$B$59,IF($Q165=TIME(14,0,0),コード表!$B$60,IF($Q165=TIME(14,30,0),コード表!$B$61,IF($Q165=TIME(15,0,0),コード表!$B$62,IF($Q165=TIME(15,30,0),コード表!$B$63,IF($Q165=TIME(16,0,0),コード表!$B$64,IF($Q165=TIME(16,30,0),コード表!$B$65,IF($Q165=TIME(17,0,0),コード表!$B$66,IF($Q165=TIME(17,30,0),コード表!$B$67,IF($Q165=TIME(18,0,0),コード表!$B$68))))))))))))))))))))))))))))))))))</f>
        <v/>
      </c>
      <c r="AZ165" s="546" t="str">
        <f>IF(U165="","",IF($Q165=TIME(2,0,0),コード表!$B$69,IF($Q165=TIME(2,30,0),コード表!$B$70,IF($Q165=TIME(3,0,0),コード表!$B$71,IF($Q165=TIME(3,30,0),コード表!$B$72,IF($Q165=TIME(4,0,0),コード表!$B$73,IF($Q165=TIME(4,30,0),コード表!$B$74,IF($Q165=TIME(5,0,0),コード表!$B$75,IF($Q165=TIME(5,30,0),コード表!$B$76,IF($Q165=TIME(6,0,0),コード表!$B$77,IF($Q165=TIME(6,30,0),コード表!$B$78,IF($Q165=TIME(7,0,0),コード表!$B$79,IF($Q165=TIME(7,30,0),コード表!$B$80,IF($Q165=TIME(8,0,0),コード表!$B$81,IF($Q165=TIME(8,30,0),コード表!$B$82,IF($Q165=TIME(9,0,0),コード表!$B$83,IF($Q165=TIME(9,30,0),コード表!$B$84,IF($Q165=TIME(10,0,0),コード表!$B$85,IF($Q165=TIME(10,30,0),コード表!$B$86,IF($Q165=TIME(11,0,0),コード表!$B$87,IF($Q165=TIME(11,30,0),コード表!$B$88,IF($Q165=TIME(12,0,0),コード表!$B$89,IF($Q165=TIME(12,30,0),コード表!$B$90,IF($Q165=TIME(13,0,0),コード表!$B$91,IF($Q165=TIME(13,30,0),コード表!$B$92,IF($Q165=TIME(14,0,0),コード表!$B$93,IF($Q165=TIME(14,30,0),コード表!$B$94,IF($Q165=TIME(15,0,0),コード表!$B$95,IF($Q165=TIME(15,30,0),コード表!$B$96,IF($Q165=TIME(16,0,0),コード表!$B$97,IF($Q165=TIME(16,30,0),コード表!$B$98,IF($Q165=TIME(17,0,0),コード表!$B$99,IF($Q165=TIME(17,30,0),コード表!$B$100,IF($Q165=TIME(18,0,0),コード表!$B$101))))))))))))))))))))))))))))))))))</f>
        <v/>
      </c>
      <c r="BA165" s="547" t="str">
        <f>IF(W165="","",IF($Q165=TIME(2,0,0),コード表!$B$102,IF($Q165=TIME(2,30,0),コード表!$B$103,IF($Q165=TIME(3,0,0),コード表!$B$104,IF($Q165=TIME(3,30,0),コード表!$B$105,IF($Q165=TIME(4,0,0),コード表!$B$106,IF($Q165=TIME(4,30,0),コード表!$B$107,IF($Q165=TIME(5,0,0),コード表!$B$108,IF($Q165=TIME(5,30,0),コード表!$B$109,IF($Q165=TIME(6,0,0),コード表!$B$110,IF($Q165=TIME(6,30,0),コード表!$B$111,IF($Q165=TIME(7,0,0),コード表!$B$112,IF($Q165=TIME(7,30,0),コード表!$B$113,IF($Q165=TIME(8,0,0),コード表!$B$114,IF($Q165=TIME(8,30,0),コード表!$B$115,IF($Q165=TIME(9,0,0),コード表!$B$116,IF($Q165=TIME(9,30,0),コード表!$B$117,IF($Q165=TIME(10,0,0),コード表!$B$118,IF($Q165=TIME(10,30,0),コード表!$B$119,IF($Q165=TIME(11,0,0),コード表!$B$120,IF($Q165=TIME(11,30,0),コード表!$B$121,IF($Q165=TIME(12,0,0),コード表!$B$122,IF($Q165=TIME(12,30,0),コード表!$B$123,IF($Q165=TIME(13,0,0),コード表!$B$124,IF($Q165=TIME(13,30,0),コード表!$B$125,IF($Q165=TIME(14,0,0),コード表!$B$126,IF($Q165=TIME(14,30,0),コード表!$B$127,IF($Q165=TIME(15,0,0),コード表!$B$128,IF($Q165=TIME(15,30,0),コード表!$B$129,IF($Q165=TIME(16,0,0),コード表!$B$130,IF($Q165=TIME(16,30,0),コード表!$B$131,IF($Q165=TIME(17,0,0),コード表!$B$132,IF($Q165=TIME(17,30,0),コード表!$B$133,IF($Q165=TIME(18,0,0),コード表!$B$134))))))))))))))))))))))))))))))))))</f>
        <v/>
      </c>
      <c r="BB165" s="408" t="str">
        <f>IF(Y165="","",Y165*コード表!$B$135)</f>
        <v/>
      </c>
      <c r="BC165" s="5"/>
      <c r="BD165" s="5"/>
      <c r="BE165" s="5"/>
      <c r="BF165" s="410">
        <f>DATE(請求書!$K$29,請求書!$Q$29,'実績記録 （２枚用）'!AE165)</f>
        <v>45869</v>
      </c>
      <c r="BG165" s="411">
        <f t="shared" ref="BG165" si="613">SUMIF($AT$105:$AT$166,BF165,$AW$105:$AW$166)</f>
        <v>0</v>
      </c>
      <c r="BH165" s="419" t="str">
        <f>IF($AG165=TIME(2,0,0),コード表!$B$3,IF($AG165=TIME(2,30,0),コード表!$B$4,IF($AG165=TIME(3,0,0),コード表!$B$5,IF($AG165=TIME(3,30,0),コード表!$B$6,IF($AG165=TIME(4,0,0),コード表!$B$7,IF($AG165=TIME(4,30,0),コード表!$B$8,IF($AG165=TIME(5,0,0),コード表!$B$9,IF($AG165=TIME(5,30,0),コード表!$B$10,IF($AG165=TIME(6,0,0),コード表!$B$11,IF($AG165=TIME(6,30,0),コード表!$B$12,IF($AG165=TIME(7,0,0),コード表!$B$13,IF($AG165=TIME(7,30,0),コード表!$B$14,IF($AG165=TIME(8,0,0),コード表!$B$15,IF($AG165=TIME(8,30,0),コード表!$B$16,IF($AG165=TIME(9,0,0),コード表!$B$17,IF($AG165=TIME(9,30,0),コード表!$B$18,IF($AG165=TIME(10,0,0),コード表!$B$19,IF($AG165=TIME(10,30,0),コード表!$B$20,IF($AG165=TIME(11,0,0),コード表!$B$21,IF($AG165=TIME(11,30,0),コード表!$B$22,IF($AG165=TIME(12,0,0),コード表!$B$23,IF($AG165=TIME(12,30,0),コード表!$B$24,IF($AG165=TIME(13,0,0),コード表!$B$25,IF($AG165=TIME(13,30,0),コード表!$B$26,IF($AG165=TIME(14,0,0),コード表!$B$27,IF($AG165=TIME(14,30,0),コード表!$B$28,IF($AG165=TIME(15,0,0),コード表!$B$29,IF($AG165=TIME(15,30,0),コード表!$B$30,IF($AG165=TIME(16,0,0),コード表!$B$31,IF($AG165=TIME(16,30,0),コード表!$B$32,IF($AG165=TIME(17,0,0),コード表!$B$33,IF($AG165=TIME(17,30,0),コード表!$B$34,IF($AG165=TIME(18,0,0),コード表!$B$35,"")))))))))))))))))))))))))))))))))</f>
        <v/>
      </c>
      <c r="BI165" s="420" t="str">
        <f t="shared" ref="BI165" si="614">IF(SUMIFS($AY$105:$AY$166,$AT$105:$AT$166,BF165)&gt;0,"〇","")</f>
        <v/>
      </c>
      <c r="BJ165" s="420" t="str">
        <f>IF(BI165="","",IF($AG165=TIME(2,0,0),コード表!$B$36,IF($AG165=TIME(2,30,0),コード表!$B$37,IF($AG165=TIME(3,0,0),コード表!$B$38,IF($AG165=TIME(3,30,0),コード表!$B$39,IF($AG165=TIME(4,0,0),コード表!$B$40,IF($AG165=TIME(4,30,0),コード表!$B$41,IF($AG165=TIME(5,0,0),コード表!$B$42,IF($AG165=TIME(5,30,0),コード表!$B$43,IF($AG165=TIME(6,0,0),コード表!$B$44,IF($AG165=TIME(6,30,0),コード表!$B$45,IF($AG165=TIME(7,0,0),コード表!$B$46,IF($AG165=TIME(7,30,0),コード表!$B$47,IF($AG165=TIME(8,0,0),コード表!$B$48,IF($AG165=TIME(8,30,0),コード表!$B$49,IF($AG165=TIME(9,0,0),コード表!$B$50,IF($AG165=TIME(9,30,0),コード表!$B$51,IF($AG165=TIME(10,0,0),コード表!$B$52,IF($AG165=TIME(10,30,0),コード表!$B$53,IF($AG165=TIME(11,0,0),コード表!$B$54,IF($AG165=TIME(11,30,0),コード表!$B$55,IF($AG165=TIME(12,0,0),コード表!$B$56,IF($AG165=TIME(12,30,0),コード表!$B$57,IF($AG165=TIME(13,0,0),コード表!$B$58,IF($AG165=TIME(13,30,0),コード表!$B$59,IF($AG165=TIME(14,0,0),コード表!$B$60,IF($AG165=TIME(14,30,0),コード表!$B$61,IF($AG165=TIME(15,0,0),コード表!$B$62,IF($AG165=TIME(15,30,0),コード表!$B$63,IF($AG165=TIME(16,0,0),コード表!$B$64,IF($AG165=TIME(16,30,0),コード表!$B$65,IF($AG165=TIME(17,0,0),コード表!$B$66,IF($AG165=TIME(17,30,0),コード表!$B$67,IF($AG165=TIME(18,0,0),コード表!$B$68))))))))))))))))))))))))))))))))))</f>
        <v/>
      </c>
      <c r="BK165" s="420" t="str">
        <f t="shared" ref="BK165" si="615">IF(SUMIFS($AZ$105:$AZ$166,$AT$105:$AT$166,BF165)&gt;0,"〇","")</f>
        <v/>
      </c>
      <c r="BL165" s="420" t="str">
        <f>IF(BK165="","",IF($AG165=TIME(2,0,0),コード表!$B$69,IF($AG165=TIME(2,30,0),コード表!$B$70,IF($AG165=TIME(3,0,0),コード表!$B$71,IF($AG165=TIME(3,30,0),コード表!$B$72,IF($AG165=TIME(4,0,0),コード表!$B$73,IF($AG165=TIME(4,30,0),コード表!$B$74,IF($AG165=TIME(5,0,0),コード表!$B$75,IF($AG165=TIME(5,30,0),コード表!$B$76,IF($AG165=TIME(6,0,0),コード表!$B$77,IF($AG165=TIME(6,30,0),コード表!$B$78,IF($AG165=TIME(7,0,0),コード表!$B$79,IF($AG165=TIME(7,30,0),コード表!$B$80,IF($AG165=TIME(8,0,0),コード表!$B$81,IF($AG165=TIME(8,30,0),コード表!$B$82,IF($AG165=TIME(9,0,0),コード表!$B$83,IF($AG165=TIME(9,30,0),コード表!$B$84,IF($AG165=TIME(10,0,0),コード表!$B$85,IF($AG165=TIME(10,30,0),コード表!$B$86,IF($AG165=TIME(11,0,0),コード表!$B$87,IF($AG165=TIME(11,30,0),コード表!$B$88,IF($AG165=TIME(12,0,0),コード表!$B$89,IF($AG165=TIME(12,30,0),コード表!$B$90,IF($AG165=TIME(13,0,0),コード表!$B$91,IF($AG165=TIME(13,30,0),コード表!$B$92,IF($AG165=TIME(14,0,0),コード表!$B$93,IF($AG165=TIME(14,30,0),コード表!$B$94,IF($AG165=TIME(15,0,0),コード表!$B$95,IF($AG165=TIME(15,30,0),コード表!$B$96,IF($AG165=TIME(16,0,0),コード表!$B$97,IF($AG165=TIME(16,30,0),コード表!$B$98,IF($AG165=TIME(17,0,0),コード表!$B$99,IF($AG165=TIME(17,30,0),コード表!$B$100,IF($AG165=TIME(18,0,0),コード表!$B$101))))))))))))))))))))))))))))))))))</f>
        <v/>
      </c>
      <c r="BM165" s="407" t="str">
        <f t="shared" ref="BM165" si="616">IF(SUMIFS($BA$105:$BA$166,$AT$105:$AT$166,BF165)&gt;0,"〇","")</f>
        <v/>
      </c>
      <c r="BN165" s="407" t="str">
        <f>IF(BM165="","",IF($AG165=TIME(2,0,0),コード表!$B$102,IF($AG165=TIME(2,30,0),コード表!$B$103,IF($AG165=TIME(3,0,0),コード表!$B$104,IF($AG165=TIME(3,30,0),コード表!$B$105,IF($AG165=TIME(4,0,0),コード表!$B$106,IF($AG165=TIME(4,30,0),コード表!$B$107,IF($AG165=TIME(5,0,0),コード表!$B$108,IF($AG165=TIME(5,30,0),コード表!$B$109,IF($AG165=TIME(6,0,0),コード表!$B$110,IF($AG165=TIME(6,30,0),コード表!$B$111,IF($AG165=TIME(7,0,0),コード表!$B$112,IF($AG165=TIME(7,30,0),コード表!$B$113,IF($AG165=TIME(8,0,0),コード表!$B$114,IF($AG165=TIME(8,30,0),コード表!$B$115,IF($AG165=TIME(9,0,0),コード表!$B$116,IF($AG165=TIME(9,30,0),コード表!$B$117,IF($AG165=TIME(10,0,0),コード表!$B$118,IF($AG165=TIME(10,30,0),コード表!$B$119,IF($AG165=TIME(11,0,0),コード表!$B$120,IF($AG165=TIME(11,30,0),コード表!$B$121,IF($AG165=TIME(12,0,0),コード表!$B$122,IF($AG165=TIME(12,30,0),コード表!$B$123,IF($AG165=TIME(13,0,0),コード表!$B$124,IF($AG165=TIME(13,30,0),コード表!$B$125,IF($AG165=TIME(14,0,0),コード表!$B$126,IF($AG165=TIME(14,30,0),コード表!$B$127,IF($AG165=TIME(15,0,0),コード表!$B$128,IF($AG165=TIME(15,30,0),コード表!$B$129,IF($AG165=TIME(16,0,0),コード表!$B$130,IF($AG165=TIME(16,30,0),コード表!$B$131,IF($AG165=TIME(17,0,0),コード表!$B$132,IF($AG165=TIME(17,30,0),コード表!$B$133,IF($AG165=TIME(18,0,0),コード表!$B$134))))))))))))))))))))))))))))))))))</f>
        <v/>
      </c>
      <c r="BO165" s="408" t="str">
        <f t="shared" ref="BO165" si="617">IF(SUMIF($AT$105:$AT$166,BF165,$BB$105:$BB$166)=0,"",SUMIF($AT$105:$AT$166,BF165,$BB$105:$BB$166))</f>
        <v/>
      </c>
      <c r="BP165" s="409" t="str">
        <f t="shared" ref="BP165" si="618">IF(AND(BH165="",BJ165="",BL165="",BN165="",BO165=""),"",MAX(BH165+BJ165,BH165+BL165,BH165+BN165))</f>
        <v/>
      </c>
      <c r="BQ165" s="406" t="str">
        <f t="shared" ref="BQ165" si="619">IF(AND(BH165="",BJ165="",BL165="",BN165=""),"",IF(AND(BJ165="",BL165="",BN165=""),"加算無",IF(MAX(BH165+BJ165+BO165,BH165+BL165+BO165,BH165+BN165+BO165)=BH165+BJ165+BO165,"重度",IF(MAX(BH165+BJ165+BO165,BH165+BL165+BO165,BH165+BN165+BO165)=BH165+BL165+BO165,"外",IF(MAX(BH165+BJ165+BO165,BH165+BL165+BO165,BH165+BN165+BO165)=BH165+BN165+BO165,"内")))))</f>
        <v/>
      </c>
    </row>
    <row r="166" spans="1:69" ht="17.850000000000001" customHeight="1" thickTop="1" thickBot="1">
      <c r="A166" s="12"/>
      <c r="B166" s="63"/>
      <c r="C166" s="466"/>
      <c r="D166" s="467"/>
      <c r="E166" s="468"/>
      <c r="F166" s="469"/>
      <c r="G166" s="471"/>
      <c r="H166" s="452"/>
      <c r="I166" s="453"/>
      <c r="J166" s="451"/>
      <c r="K166" s="452"/>
      <c r="L166" s="451"/>
      <c r="M166" s="452"/>
      <c r="N166" s="453"/>
      <c r="O166" s="456"/>
      <c r="P166" s="457"/>
      <c r="Q166" s="458"/>
      <c r="R166" s="459"/>
      <c r="S166" s="460"/>
      <c r="T166" s="461"/>
      <c r="U166" s="462"/>
      <c r="V166" s="463"/>
      <c r="W166" s="462"/>
      <c r="X166" s="463"/>
      <c r="Y166" s="462"/>
      <c r="Z166" s="484"/>
      <c r="AA166" s="485"/>
      <c r="AB166" s="486"/>
      <c r="AC166" s="487"/>
      <c r="AD166" s="127"/>
      <c r="AE166" s="489"/>
      <c r="AF166" s="447"/>
      <c r="AG166" s="448"/>
      <c r="AH166" s="449"/>
      <c r="AI166" s="449"/>
      <c r="AJ166" s="450"/>
      <c r="AK166" s="551"/>
      <c r="AL166" s="552"/>
      <c r="AM166" s="552"/>
      <c r="AN166" s="552"/>
      <c r="AO166" s="553"/>
      <c r="AP166" s="131"/>
      <c r="AQ166" s="129"/>
      <c r="AR166" s="128"/>
      <c r="AS166" s="5"/>
      <c r="AT166" s="390"/>
      <c r="AU166" s="391"/>
      <c r="AV166" s="391"/>
      <c r="AW166" s="421"/>
      <c r="AX166" s="546"/>
      <c r="AY166" s="546"/>
      <c r="AZ166" s="546"/>
      <c r="BA166" s="547"/>
      <c r="BB166" s="408"/>
      <c r="BC166" s="5"/>
      <c r="BD166" s="5"/>
      <c r="BE166" s="5"/>
      <c r="BF166" s="410"/>
      <c r="BG166" s="411"/>
      <c r="BH166" s="419"/>
      <c r="BI166" s="420"/>
      <c r="BJ166" s="420"/>
      <c r="BK166" s="420"/>
      <c r="BL166" s="420"/>
      <c r="BM166" s="407"/>
      <c r="BN166" s="407"/>
      <c r="BO166" s="408"/>
      <c r="BP166" s="409"/>
      <c r="BQ166" s="406"/>
    </row>
    <row r="167" spans="1:69" ht="12" customHeight="1" thickBot="1">
      <c r="A167" s="12"/>
      <c r="B167" s="23"/>
      <c r="C167" s="24"/>
      <c r="D167" s="24"/>
      <c r="E167" s="24"/>
      <c r="F167" s="24"/>
      <c r="G167" s="81"/>
      <c r="H167" s="81"/>
      <c r="I167" s="25"/>
      <c r="J167" s="81"/>
      <c r="K167" s="81"/>
      <c r="L167" s="81"/>
      <c r="M167" s="81"/>
      <c r="N167" s="81"/>
      <c r="O167" s="70"/>
      <c r="P167" s="81"/>
      <c r="Q167" s="81"/>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8"/>
      <c r="AR167" s="14"/>
      <c r="AS167" s="5"/>
      <c r="AW167" s="64">
        <f>SUM(AY105:AY166)</f>
        <v>0</v>
      </c>
      <c r="AX167" s="62">
        <f>SUM(AX105:AX166)</f>
        <v>0</v>
      </c>
      <c r="AY167" s="62">
        <f>SUM(AY105:AY166)</f>
        <v>0</v>
      </c>
      <c r="AZ167" s="62">
        <f t="shared" ref="AZ167" si="620">SUM(AZ105:AZ166)</f>
        <v>0</v>
      </c>
      <c r="BA167" s="62">
        <f>SUM(BA105:BA166)</f>
        <v>0</v>
      </c>
      <c r="BB167" s="62">
        <f>SUM(BB105:BB166)</f>
        <v>0</v>
      </c>
      <c r="BC167" s="5"/>
      <c r="BD167" s="5"/>
      <c r="BE167" s="5"/>
      <c r="BF167" s="84"/>
      <c r="BG167" s="89"/>
      <c r="BH167" s="88">
        <f>SUM(BH105:BH166)</f>
        <v>0</v>
      </c>
      <c r="BJ167" s="92">
        <f>BJ11+SUM(BJ105:BJ166)</f>
        <v>0</v>
      </c>
      <c r="BL167" s="92">
        <f>BL11+SUM(BL105:BL166)</f>
        <v>0</v>
      </c>
      <c r="BN167" s="92">
        <f>BN11+SUM(BN105:BN166)</f>
        <v>0</v>
      </c>
      <c r="BO167" s="86">
        <f>BO11+SUM(BO105:BO166)</f>
        <v>0</v>
      </c>
      <c r="BP167" s="139" t="s">
        <v>310</v>
      </c>
      <c r="BQ167" s="120" t="s">
        <v>290</v>
      </c>
    </row>
    <row r="168" spans="1:69" ht="17.25" customHeight="1">
      <c r="A168" s="12"/>
      <c r="B168" s="23"/>
      <c r="C168" s="274" t="s">
        <v>116</v>
      </c>
      <c r="D168" s="275"/>
      <c r="E168" s="275"/>
      <c r="F168" s="275"/>
      <c r="G168" s="275"/>
      <c r="H168" s="275"/>
      <c r="I168" s="474">
        <f>SUM(AG13:AJ74,AG105:AJ166)</f>
        <v>0</v>
      </c>
      <c r="J168" s="474"/>
      <c r="K168" s="474"/>
      <c r="L168" s="476" t="s">
        <v>111</v>
      </c>
      <c r="M168" s="477"/>
      <c r="N168" s="274" t="s">
        <v>121</v>
      </c>
      <c r="O168" s="275"/>
      <c r="P168" s="275"/>
      <c r="Q168" s="275"/>
      <c r="R168" s="480">
        <f>SUM(AK13:AO74,AK105:AO166)</f>
        <v>0</v>
      </c>
      <c r="S168" s="480"/>
      <c r="T168" s="480"/>
      <c r="U168" s="480"/>
      <c r="V168" s="481"/>
      <c r="W168" s="274" t="s">
        <v>37</v>
      </c>
      <c r="X168" s="275"/>
      <c r="Y168" s="275"/>
      <c r="Z168" s="275"/>
      <c r="AA168" s="275"/>
      <c r="AB168" s="480">
        <f>IF(AA99="課税",R168*0.1,0)</f>
        <v>0</v>
      </c>
      <c r="AC168" s="480"/>
      <c r="AD168" s="480"/>
      <c r="AE168" s="480"/>
      <c r="AF168" s="480"/>
      <c r="AG168" s="274" t="s">
        <v>42</v>
      </c>
      <c r="AH168" s="275"/>
      <c r="AI168" s="275"/>
      <c r="AJ168" s="480">
        <f>R168-AB168</f>
        <v>0</v>
      </c>
      <c r="AK168" s="480"/>
      <c r="AL168" s="480"/>
      <c r="AM168" s="480"/>
      <c r="AN168" s="480"/>
      <c r="AO168" s="480"/>
      <c r="AP168" s="481"/>
      <c r="AQ168" s="15"/>
      <c r="AR168" s="82"/>
      <c r="AS168" s="12"/>
      <c r="BA168" s="5"/>
      <c r="BB168" s="5"/>
      <c r="BC168" s="5"/>
      <c r="BD168" s="5"/>
      <c r="BE168" s="5"/>
      <c r="BF168" s="84"/>
      <c r="BG168" s="89"/>
      <c r="BH168" s="89"/>
      <c r="BM168" s="93"/>
      <c r="BN168" s="93"/>
      <c r="BO168" s="93"/>
      <c r="BP168" s="93"/>
    </row>
    <row r="169" spans="1:69" ht="15.75" customHeight="1" thickBot="1">
      <c r="A169" s="12"/>
      <c r="B169" s="23"/>
      <c r="C169" s="472"/>
      <c r="D169" s="473"/>
      <c r="E169" s="473"/>
      <c r="F169" s="473"/>
      <c r="G169" s="473"/>
      <c r="H169" s="473"/>
      <c r="I169" s="475"/>
      <c r="J169" s="475"/>
      <c r="K169" s="475"/>
      <c r="L169" s="478"/>
      <c r="M169" s="479"/>
      <c r="N169" s="472"/>
      <c r="O169" s="473"/>
      <c r="P169" s="473"/>
      <c r="Q169" s="473"/>
      <c r="R169" s="482"/>
      <c r="S169" s="482"/>
      <c r="T169" s="482"/>
      <c r="U169" s="482"/>
      <c r="V169" s="483"/>
      <c r="W169" s="472"/>
      <c r="X169" s="473"/>
      <c r="Y169" s="473"/>
      <c r="Z169" s="473"/>
      <c r="AA169" s="473"/>
      <c r="AB169" s="482"/>
      <c r="AC169" s="482"/>
      <c r="AD169" s="482"/>
      <c r="AE169" s="482"/>
      <c r="AF169" s="482"/>
      <c r="AG169" s="472"/>
      <c r="AH169" s="473"/>
      <c r="AI169" s="473"/>
      <c r="AJ169" s="482"/>
      <c r="AK169" s="482"/>
      <c r="AL169" s="482"/>
      <c r="AM169" s="482"/>
      <c r="AN169" s="482"/>
      <c r="AO169" s="482"/>
      <c r="AP169" s="483"/>
      <c r="AQ169" s="15"/>
      <c r="AR169" s="82"/>
      <c r="AS169" s="12"/>
      <c r="BA169" s="5"/>
      <c r="BB169" s="5"/>
      <c r="BC169" s="5"/>
      <c r="BD169" s="5"/>
      <c r="BE169" s="5"/>
      <c r="BF169" s="84"/>
      <c r="BG169" s="89"/>
      <c r="BH169" s="89"/>
      <c r="BM169" s="93"/>
      <c r="BN169" s="93"/>
      <c r="BO169" s="93"/>
      <c r="BP169" s="93"/>
    </row>
    <row r="170" spans="1:69" ht="9" customHeight="1" thickBot="1">
      <c r="A170" s="12"/>
      <c r="B170" s="23"/>
      <c r="C170" s="96"/>
      <c r="D170" s="96"/>
      <c r="E170" s="96"/>
      <c r="F170" s="96"/>
      <c r="G170" s="96"/>
      <c r="H170" s="96"/>
      <c r="I170" s="66"/>
      <c r="J170" s="66"/>
      <c r="K170" s="66"/>
      <c r="L170" s="67"/>
      <c r="M170" s="67"/>
      <c r="N170" s="96"/>
      <c r="O170" s="96"/>
      <c r="P170" s="96"/>
      <c r="Q170" s="96"/>
      <c r="R170" s="68"/>
      <c r="S170" s="68"/>
      <c r="T170" s="68"/>
      <c r="U170" s="68"/>
      <c r="V170" s="68"/>
      <c r="W170" s="96"/>
      <c r="X170" s="96"/>
      <c r="Y170" s="96"/>
      <c r="Z170" s="96"/>
      <c r="AA170" s="96"/>
      <c r="AB170" s="68"/>
      <c r="AC170" s="68"/>
      <c r="AD170" s="68"/>
      <c r="AE170" s="68"/>
      <c r="AF170" s="68"/>
      <c r="AG170" s="96"/>
      <c r="AH170" s="96"/>
      <c r="AI170" s="96"/>
      <c r="AJ170" s="68"/>
      <c r="AK170" s="68"/>
      <c r="AL170" s="68"/>
      <c r="AM170" s="68"/>
      <c r="AN170" s="68"/>
      <c r="AO170" s="68"/>
      <c r="AP170" s="68"/>
      <c r="AQ170" s="15"/>
      <c r="AR170" s="82"/>
      <c r="AS170" s="12"/>
      <c r="BA170" s="5"/>
      <c r="BB170" s="5"/>
      <c r="BC170" s="5"/>
      <c r="BD170" s="5"/>
      <c r="BE170" s="5"/>
      <c r="BF170" s="84"/>
      <c r="BG170" s="89"/>
      <c r="BH170" s="89"/>
      <c r="BM170" s="93"/>
      <c r="BN170" s="93"/>
      <c r="BO170" s="93"/>
      <c r="BP170" s="93"/>
    </row>
    <row r="171" spans="1:69" ht="32.1" customHeight="1" thickBot="1">
      <c r="A171" s="12"/>
      <c r="B171" s="23"/>
      <c r="C171" s="69"/>
      <c r="D171" s="69"/>
      <c r="E171" s="69"/>
      <c r="F171" s="69"/>
      <c r="G171" s="69"/>
      <c r="H171" s="69"/>
      <c r="I171" s="545" t="s">
        <v>223</v>
      </c>
      <c r="J171" s="538"/>
      <c r="K171" s="537" t="s">
        <v>224</v>
      </c>
      <c r="L171" s="538"/>
      <c r="M171" s="541" t="s">
        <v>225</v>
      </c>
      <c r="N171" s="538"/>
      <c r="O171" s="541" t="s">
        <v>226</v>
      </c>
      <c r="P171" s="538"/>
      <c r="Q171" s="541" t="s">
        <v>227</v>
      </c>
      <c r="R171" s="538"/>
      <c r="S171" s="541" t="s">
        <v>228</v>
      </c>
      <c r="T171" s="538"/>
      <c r="U171" s="541" t="s">
        <v>229</v>
      </c>
      <c r="V171" s="538"/>
      <c r="W171" s="541" t="s">
        <v>230</v>
      </c>
      <c r="X171" s="538"/>
      <c r="Y171" s="541" t="s">
        <v>231</v>
      </c>
      <c r="Z171" s="538"/>
      <c r="AA171" s="541" t="s">
        <v>232</v>
      </c>
      <c r="AB171" s="538"/>
      <c r="AC171" s="541" t="s">
        <v>233</v>
      </c>
      <c r="AD171" s="538"/>
      <c r="AE171" s="541" t="s">
        <v>234</v>
      </c>
      <c r="AF171" s="538"/>
      <c r="AG171" s="541" t="s">
        <v>235</v>
      </c>
      <c r="AH171" s="538"/>
      <c r="AI171" s="541" t="s">
        <v>236</v>
      </c>
      <c r="AJ171" s="538"/>
      <c r="AK171" s="541" t="s">
        <v>237</v>
      </c>
      <c r="AL171" s="538"/>
      <c r="AM171" s="541" t="s">
        <v>238</v>
      </c>
      <c r="AN171" s="538"/>
      <c r="AO171" s="541" t="s">
        <v>239</v>
      </c>
      <c r="AP171" s="542"/>
      <c r="AQ171" s="18"/>
      <c r="AR171" s="14"/>
      <c r="AS171" s="12"/>
      <c r="AV171" s="64"/>
      <c r="AW171" s="62"/>
      <c r="BA171" s="5"/>
      <c r="BB171" s="5"/>
      <c r="BC171" s="5"/>
      <c r="BD171" s="5"/>
      <c r="BE171" s="5"/>
      <c r="BF171" s="84"/>
      <c r="BG171" s="89"/>
      <c r="BH171" s="89"/>
      <c r="BM171" s="93"/>
      <c r="BN171" s="93"/>
      <c r="BO171" s="93"/>
      <c r="BP171" s="93"/>
    </row>
    <row r="172" spans="1:69" ht="23.25" customHeight="1" thickTop="1">
      <c r="A172" s="12"/>
      <c r="B172" s="23"/>
      <c r="C172" s="645" t="s">
        <v>308</v>
      </c>
      <c r="D172" s="646"/>
      <c r="E172" s="646"/>
      <c r="F172" s="646"/>
      <c r="G172" s="646"/>
      <c r="H172" s="647"/>
      <c r="I172" s="495" t="str">
        <f>IF(COUNTIFS($BP$13:$BP$166,コード表!I7,$BQ$13:$BQ$166,"加算無")=0,"",COUNTIFS($BP$13:$BP$166,コード表!I7,$BQ$13:$BQ$166,"加算無"))</f>
        <v/>
      </c>
      <c r="J172" s="495"/>
      <c r="K172" s="543" t="str">
        <f>IF(COUNTIFS($BP$13:$BP$166,コード表!I11,$BQ$13:$BQ$166,"加算無")=0,"",COUNTIFS($BP$13:$BP$166,コード表!I11,$BQ$13:$BQ$166,"加算無"))</f>
        <v/>
      </c>
      <c r="L172" s="544"/>
      <c r="M172" s="543" t="str">
        <f>IF(COUNTIFS($BP$13:$BP$166,コード表!I12,$BQ$13:$BQ$166,"加算無")=0,"",COUNTIFS($BP$13:$BP$166,コード表!I12,$BQ$13:$BQ$166,"加算無"))</f>
        <v/>
      </c>
      <c r="N172" s="544"/>
      <c r="O172" s="543" t="str">
        <f>IF(COUNTIFS($BP$13:$BP$166,コード表!I13,$BQ$13:$BQ$166,"加算無")=0,"",COUNTIFS($BP$13:$BP$166,コード表!I13,$BQ$13:$BQ$166,"加算無"))</f>
        <v/>
      </c>
      <c r="P172" s="544"/>
      <c r="Q172" s="543" t="str">
        <f>IF(COUNTIFS($BP$13:$BP$166,コード表!I14,$BQ$13:$BQ$166,"加算無")=0,"",COUNTIFS($BP$13:$BP$166,コード表!I14,$BQ$13:$BQ$166,"加算無"))</f>
        <v/>
      </c>
      <c r="R172" s="544"/>
      <c r="S172" s="539" t="str">
        <f>IF(COUNTIFS($BP$13:$BP$166,コード表!I15,$BQ$13:$BQ$166,"加算無")=0,"",COUNTIFS($BP$13:$BP$166,コード表!I15,$BQ$13:$BQ$166,"加算無"))</f>
        <v/>
      </c>
      <c r="T172" s="539"/>
      <c r="U172" s="539" t="str">
        <f>IF(COUNTIFS($BP$13:$BP$166,コード表!I16,$BQ$13:$BQ$166,"加算無")=0,"",COUNTIFS($BP$13:$BP$166,コード表!I16,$BQ$13:$BQ$166,"加算無"))</f>
        <v/>
      </c>
      <c r="V172" s="539"/>
      <c r="W172" s="539" t="str">
        <f>IF(COUNTIFS($BP$13:$BP$166,コード表!I17,$BQ$13:$BQ$166,"加算無")=0,"",COUNTIFS($BP$13:$BP$166,コード表!I17,$BQ$13:$BQ$166,"加算無"))</f>
        <v/>
      </c>
      <c r="X172" s="539"/>
      <c r="Y172" s="539" t="str">
        <f>IF(COUNTIFS($BP$13:$BP$166,コード表!I18,$BQ$13:$BQ$166,"加算無")=0,"",COUNTIFS($BP$13:$BP$166,コード表!I18,$BQ$13:$BQ$166,"加算無"))</f>
        <v/>
      </c>
      <c r="Z172" s="539"/>
      <c r="AA172" s="539" t="str">
        <f>IF(COUNTIFS($BP$13:$BP$166,コード表!I19,$BQ$13:$BQ$166,"加算無")=0,"",COUNTIFS($BP$13:$BP$166,コード表!I19,$BQ$13:$BQ$166,"加算無"))</f>
        <v/>
      </c>
      <c r="AB172" s="539"/>
      <c r="AC172" s="539" t="str">
        <f>IF(COUNTIFS($BP$13:$BP$166,コード表!I20,$BQ$13:$BQ$166,"加算無")=0,"",COUNTIFS($BP$13:$BP$166,コード表!I20,$BQ$13:$BQ$166,"加算無"))</f>
        <v/>
      </c>
      <c r="AD172" s="539"/>
      <c r="AE172" s="539" t="str">
        <f>IF(COUNTIFS($BP$13:$BP$166,コード表!I21,$BQ$13:$BQ$166,"加算無")=0,"",COUNTIFS($BP$13:$BP$166,コード表!I21,$BQ$13:$BQ$166,"加算無"))</f>
        <v/>
      </c>
      <c r="AF172" s="539"/>
      <c r="AG172" s="539" t="str">
        <f>IF(COUNTIFS($BP$13:$BP$166,コード表!I22,$BQ$13:$BQ$166,"加算無")=0,"",COUNTIFS($BP$13:$BP$166,コード表!I22,$BQ$13:$BQ$166,"加算無"))</f>
        <v/>
      </c>
      <c r="AH172" s="539"/>
      <c r="AI172" s="539" t="str">
        <f>IF(COUNTIFS($BP$13:$BP$166,コード表!I23,$BQ$13:$BQ$166,"加算無")=0,"",COUNTIFS($BP$13:$BP$166,コード表!I23,$BQ$13:$BQ$166,"加算無"))</f>
        <v/>
      </c>
      <c r="AJ172" s="539"/>
      <c r="AK172" s="539" t="str">
        <f>IF(COUNTIFS($BP$13:$BP$166,コード表!I24,$BQ$13:$BQ$166,"加算無")=0,"",COUNTIFS($BP$13:$BP$166,コード表!I24,$BQ$13:$BQ$166,"加算無"))</f>
        <v/>
      </c>
      <c r="AL172" s="539"/>
      <c r="AM172" s="539" t="str">
        <f>IF(COUNTIFS($BP$13:$BP$166,コード表!I25,$BQ$13:$BQ$166,"加算無")=0,"",COUNTIFS($BP$13:$BP$166,コード表!I25,$BQ$13:$BQ$166,"加算無"))</f>
        <v/>
      </c>
      <c r="AN172" s="539"/>
      <c r="AO172" s="539" t="str">
        <f>IF(COUNTIFS($BP$13:$BP$166,コード表!I26,$BQ$13:$BQ$166,"加算無")=0,"",COUNTIFS($BP$13:$BP$166,コード表!I26,$BQ$13:$BQ$166,"加算無"))</f>
        <v/>
      </c>
      <c r="AP172" s="540"/>
      <c r="AQ172" s="18"/>
      <c r="AR172" s="14"/>
      <c r="AS172" s="12"/>
      <c r="AV172" s="64"/>
      <c r="AW172" s="62"/>
      <c r="BA172" s="5"/>
      <c r="BB172" s="5"/>
      <c r="BC172" s="5"/>
      <c r="BD172" s="5"/>
      <c r="BE172" s="5"/>
      <c r="BF172" s="84"/>
      <c r="BG172" s="89"/>
      <c r="BH172" s="89"/>
      <c r="BM172" s="93"/>
      <c r="BN172" s="93"/>
      <c r="BO172" s="93"/>
      <c r="BP172" s="93"/>
    </row>
    <row r="173" spans="1:69" ht="23.25" customHeight="1">
      <c r="A173" s="12"/>
      <c r="B173" s="23"/>
      <c r="C173" s="500" t="s">
        <v>120</v>
      </c>
      <c r="D173" s="503" t="s">
        <v>219</v>
      </c>
      <c r="E173" s="504"/>
      <c r="F173" s="504"/>
      <c r="G173" s="504"/>
      <c r="H173" s="505"/>
      <c r="I173" s="506" t="str">
        <f>IF(COUNTIFS($BP$13:$BP$166,コード表!M7,$BQ$13:$BQ$166,"重度")=0,"",COUNTIFS($BP$13:$BP$166,コード表!M7,$BQ$13:$BQ$166,"重度"))</f>
        <v/>
      </c>
      <c r="J173" s="506"/>
      <c r="K173" s="506" t="str">
        <f>IF(COUNTIFS($BP$13:$BP$166,コード表!M11,$BQ$13:$BQ$166,"重度")=0,"",COUNTIFS($BP$13:$BP$166,コード表!M11,$BQ$13:$BQ$166,"重度"))</f>
        <v/>
      </c>
      <c r="L173" s="506"/>
      <c r="M173" s="506" t="str">
        <f>IF(COUNTIFS($BP$13:$BP$166,コード表!M12,$BQ$13:$BQ$166,"重度")=0,"",COUNTIFS($BP$13:$BP$166,コード表!M12,$BQ$13:$BQ$166,"重度"))</f>
        <v/>
      </c>
      <c r="N173" s="506"/>
      <c r="O173" s="506" t="str">
        <f>IF(COUNTIFS($BP$13:$BP$166,コード表!M13,$BQ$13:$BQ$166,"重度")=0,"",COUNTIFS($BP$13:$BP$166,コード表!M13,$BQ$13:$BQ$166,"重度"))</f>
        <v/>
      </c>
      <c r="P173" s="506"/>
      <c r="Q173" s="506" t="str">
        <f>IF(COUNTIFS($BP$13:$BP$166,コード表!M14,$BQ$13:$BQ$166,"重度")=0,"",COUNTIFS($BP$13:$BP$166,コード表!M14,$BQ$13:$BQ$166,"重度"))</f>
        <v/>
      </c>
      <c r="R173" s="506"/>
      <c r="S173" s="506" t="str">
        <f>IF(COUNTIFS($BP$13:$BP$166,コード表!M15,$BQ$13:$BQ$166,"重度")=0,"",COUNTIFS($BP$13:$BP$166,コード表!M15,$BQ$13:$BQ$166,"重度"))</f>
        <v/>
      </c>
      <c r="T173" s="506"/>
      <c r="U173" s="506" t="str">
        <f>IF(COUNTIFS($BP$13:$BP$166,コード表!M16,$BQ$13:$BQ$166,"重度")=0,"",COUNTIFS($BP$13:$BP$166,コード表!M16,$BQ$13:$BQ$166,"重度"))</f>
        <v/>
      </c>
      <c r="V173" s="506"/>
      <c r="W173" s="506" t="str">
        <f>IF(COUNTIFS($BP$13:$BP$166,コード表!M17,$BQ$13:$BQ$166,"重度")=0,"",COUNTIFS($BP$13:$BP$166,コード表!M17,$BQ$13:$BQ$166,"重度"))</f>
        <v/>
      </c>
      <c r="X173" s="506"/>
      <c r="Y173" s="506" t="str">
        <f>IF(COUNTIFS($BP$13:$BP$166,コード表!M18,$BQ$13:$BQ$166,"重度")=0,"",COUNTIFS($BP$13:$BP$166,コード表!M18,$BQ$13:$BQ$166,"重度"))</f>
        <v/>
      </c>
      <c r="Z173" s="506"/>
      <c r="AA173" s="506" t="str">
        <f>IF(COUNTIFS($BP$13:$BP$166,コード表!M19,$BQ$13:$BQ$166,"重度")=0,"",COUNTIFS($BP$13:$BP$166,コード表!M19,$BQ$13:$BQ$166,"重度"))</f>
        <v/>
      </c>
      <c r="AB173" s="506"/>
      <c r="AC173" s="506" t="str">
        <f>IF(COUNTIFS($BP$13:$BP$166,コード表!M20,$BQ$13:$BQ$166,"重度")=0,"",COUNTIFS($BP$13:$BP$166,コード表!M20,$BQ$13:$BQ$166,"重度"))</f>
        <v/>
      </c>
      <c r="AD173" s="506"/>
      <c r="AE173" s="506" t="str">
        <f>IF(COUNTIFS($BP$13:$BP$166,コード表!M21,$BQ$13:$BQ$166,"重度")=0,"",COUNTIFS($BP$13:$BP$166,コード表!M21,$BQ$13:$BQ$166,"重度"))</f>
        <v/>
      </c>
      <c r="AF173" s="506"/>
      <c r="AG173" s="506" t="str">
        <f>IF(COUNTIFS($BP$13:$BP$166,コード表!M22,$BQ$13:$BQ$166,"重度")=0,"",COUNTIFS($BP$13:$BP$166,コード表!M22,$BQ$13:$BQ$166,"重度"))</f>
        <v/>
      </c>
      <c r="AH173" s="506"/>
      <c r="AI173" s="506" t="str">
        <f>IF(COUNTIFS($BP$13:$BP$166,コード表!M23,$BQ$13:$BQ$166,"重度")=0,"",COUNTIFS($BP$13:$BP$166,コード表!M23,$BQ$13:$BQ$166,"重度"))</f>
        <v/>
      </c>
      <c r="AJ173" s="506"/>
      <c r="AK173" s="506" t="str">
        <f>IF(COUNTIFS($BP$13:$BP$166,コード表!M24,$BQ$13:$BQ$166,"重度")=0,"",COUNTIFS($BP$13:$BP$166,コード表!M24,$BQ$13:$BQ$166,"重度"))</f>
        <v/>
      </c>
      <c r="AL173" s="506"/>
      <c r="AM173" s="506" t="str">
        <f>IF(COUNTIFS($BP$13:$BP$166,コード表!M25,$BQ$13:$BQ$166,"重度")=0,"",COUNTIFS($BP$13:$BP$166,コード表!M25,$BQ$13:$BQ$166,"重度"))</f>
        <v/>
      </c>
      <c r="AN173" s="506"/>
      <c r="AO173" s="506" t="str">
        <f>IF(COUNTIFS($BP$13:$BP$166,コード表!M26,$BQ$13:$BQ$166,"重度")=0,"",COUNTIFS($BP$13:$BP$166,コード表!M26,$BQ$13:$BQ$166,"重度"))</f>
        <v/>
      </c>
      <c r="AP173" s="518"/>
      <c r="AQ173" s="18"/>
      <c r="AR173" s="14"/>
      <c r="AS173" s="12"/>
      <c r="AV173" s="64"/>
      <c r="AW173" s="62"/>
      <c r="BA173" s="5"/>
      <c r="BB173" s="5"/>
      <c r="BC173" s="5"/>
      <c r="BD173" s="5"/>
      <c r="BE173" s="5"/>
      <c r="BF173" s="84"/>
      <c r="BG173" s="89"/>
      <c r="BH173" s="89"/>
      <c r="BM173" s="93"/>
      <c r="BN173" s="93"/>
      <c r="BO173" s="93"/>
      <c r="BP173" s="93"/>
    </row>
    <row r="174" spans="1:69" ht="23.25" customHeight="1">
      <c r="A174" s="12"/>
      <c r="B174" s="23"/>
      <c r="C174" s="501"/>
      <c r="D174" s="514" t="s">
        <v>220</v>
      </c>
      <c r="E174" s="515"/>
      <c r="F174" s="515"/>
      <c r="G174" s="515"/>
      <c r="H174" s="516"/>
      <c r="I174" s="506" t="str">
        <f>IF(COUNTIFS($BP$13:$BP$166,コード表!Q7,$BQ$13:$BQ$166,"外")=0,"",COUNTIFS($BP$13:$BP$166,コード表!Q7,$BQ$13:$BQ$166,"外"))</f>
        <v/>
      </c>
      <c r="J174" s="506"/>
      <c r="K174" s="506" t="str">
        <f>IF(COUNTIFS($BP$13:$BP$166,コード表!Q11,$BQ$13:$BQ$166,"外")=0,"",COUNTIFS($BP$13:$BP$166,コード表!Q11,$BQ$13:$BQ$166,"外"))</f>
        <v/>
      </c>
      <c r="L174" s="506"/>
      <c r="M174" s="506" t="str">
        <f>IF(COUNTIFS($BP$13:$BP$166,コード表!Q12,$BQ$13:$BQ$166,"外")=0,"",COUNTIFS($BP$13:$BP$166,コード表!Q12,$BQ$13:$BQ$166,"外"))</f>
        <v/>
      </c>
      <c r="N174" s="506"/>
      <c r="O174" s="506" t="str">
        <f>IF(COUNTIFS($BP$13:$BP$166,コード表!Q13,$BQ$13:$BQ$166,"外")=0,"",COUNTIFS($BP$13:$BP$166,コード表!Q13,$BQ$13:$BQ$166,"外"))</f>
        <v/>
      </c>
      <c r="P174" s="506"/>
      <c r="Q174" s="506" t="str">
        <f>IF(COUNTIFS($BP$13:$BP$166,コード表!Q14,$BQ$13:$BQ$166,"外")=0,"",COUNTIFS($BP$13:$BP$166,コード表!Q14,$BQ$13:$BQ$166,"外"))</f>
        <v/>
      </c>
      <c r="R174" s="506"/>
      <c r="S174" s="506" t="str">
        <f>IF(COUNTIFS($BP$13:$BP$166,コード表!Q15,$BQ$13:$BQ$166,"外")=0,"",COUNTIFS($BP$13:$BP$166,コード表!Q15,$BQ$13:$BQ$166,"外"))</f>
        <v/>
      </c>
      <c r="T174" s="506"/>
      <c r="U174" s="506" t="str">
        <f>IF(COUNTIFS($BP$13:$BP$166,コード表!Q16,$BQ$13:$BQ$166,"外")=0,"",COUNTIFS($BP$13:$BP$166,コード表!Q16,$BQ$13:$BQ$166,"外"))</f>
        <v/>
      </c>
      <c r="V174" s="506"/>
      <c r="W174" s="506" t="str">
        <f>IF(COUNTIFS($BP$13:$BP$166,コード表!Q17,$BQ$13:$BQ$166,"外")=0,"",COUNTIFS($BP$13:$BP$166,コード表!Q17,$BQ$13:$BQ$166,"外"))</f>
        <v/>
      </c>
      <c r="X174" s="506"/>
      <c r="Y174" s="506" t="str">
        <f>IF(COUNTIFS($BP$13:$BP$166,コード表!Q18,$BQ$13:$BQ$166,"外")=0,"",COUNTIFS($BP$13:$BP$166,コード表!Q18,$BQ$13:$BQ$166,"外"))</f>
        <v/>
      </c>
      <c r="Z174" s="506"/>
      <c r="AA174" s="506" t="str">
        <f>IF(COUNTIFS($BP$13:$BP$166,コード表!Q19,$BQ$13:$BQ$166,"外")=0,"",COUNTIFS($BP$13:$BP$166,コード表!Q19,$BQ$13:$BQ$166,"外"))</f>
        <v/>
      </c>
      <c r="AB174" s="506"/>
      <c r="AC174" s="506" t="str">
        <f>IF(COUNTIFS($BP$13:$BP$166,コード表!Q20,$BQ$13:$BQ$166,"外")=0,"",COUNTIFS($BP$13:$BP$166,コード表!Q20,$BQ$13:$BQ$166,"外"))</f>
        <v/>
      </c>
      <c r="AD174" s="506"/>
      <c r="AE174" s="506" t="str">
        <f>IF(COUNTIFS($BP$13:$BP$166,コード表!Q21,$BQ$13:$BQ$166,"外")=0,"",COUNTIFS($BP$13:$BP$166,コード表!Q21,$BQ$13:$BQ$166,"外"))</f>
        <v/>
      </c>
      <c r="AF174" s="506"/>
      <c r="AG174" s="506" t="str">
        <f>IF(COUNTIFS($BP$13:$BP$166,コード表!Q22,$BQ$13:$BQ$166,"外")=0,"",COUNTIFS($BP$13:$BP$166,コード表!Q22,$BQ$13:$BQ$166,"外"))</f>
        <v/>
      </c>
      <c r="AH174" s="506"/>
      <c r="AI174" s="506" t="str">
        <f>IF(COUNTIFS($BP$13:$BP$166,コード表!Q23,$BQ$13:$BQ$166,"外")=0,"",COUNTIFS($BP$13:$BP$166,コード表!Q23,$BQ$13:$BQ$166,"外"))</f>
        <v/>
      </c>
      <c r="AJ174" s="506"/>
      <c r="AK174" s="506" t="str">
        <f>IF(COUNTIFS($BP$13:$BP$166,コード表!Q24,$BQ$13:$BQ$166,"外")=0,"",COUNTIFS($BP$13:$BP$166,コード表!Q24,$BQ$13:$BQ$166,"外"))</f>
        <v/>
      </c>
      <c r="AL174" s="506"/>
      <c r="AM174" s="506" t="str">
        <f>IF(COUNTIFS($BP$13:$BP$166,コード表!Q25,$BQ$13:$BQ$166,"外")=0,"",COUNTIFS($BP$13:$BP$166,コード表!Q25,$BQ$13:$BQ$166,"外"))</f>
        <v/>
      </c>
      <c r="AN174" s="506"/>
      <c r="AO174" s="506" t="str">
        <f>IF(COUNTIFS($BP$13:$BP$166,コード表!Q26,$BQ$13:$BQ$166,"外")=0,"",COUNTIFS($BP$13:$BP$166,コード表!Q26,$BQ$13:$BQ$166,"外"))</f>
        <v/>
      </c>
      <c r="AP174" s="518"/>
      <c r="AQ174" s="18"/>
      <c r="AR174" s="14"/>
      <c r="AS174" s="12"/>
      <c r="AV174" s="64"/>
      <c r="AW174" s="62"/>
      <c r="BA174" s="5"/>
      <c r="BB174" s="5"/>
      <c r="BC174" s="5"/>
      <c r="BD174" s="5"/>
      <c r="BE174" s="5"/>
      <c r="BF174" s="84"/>
      <c r="BG174" s="89"/>
      <c r="BH174" s="89"/>
      <c r="BM174" s="93"/>
      <c r="BN174" s="93"/>
      <c r="BO174" s="93"/>
      <c r="BP174" s="93"/>
    </row>
    <row r="175" spans="1:69" ht="23.25" customHeight="1" thickBot="1">
      <c r="A175" s="12"/>
      <c r="B175" s="23"/>
      <c r="C175" s="502"/>
      <c r="D175" s="509" t="s">
        <v>221</v>
      </c>
      <c r="E175" s="510"/>
      <c r="F175" s="510"/>
      <c r="G175" s="510"/>
      <c r="H175" s="511"/>
      <c r="I175" s="512" t="str">
        <f>IF(COUNTIFS($BP$13:$BP$166,コード表!T7,$BQ$13:$BQ$166,"内")=0,"",COUNTIFS($BP$13:$BP$166,コード表!T7,$BQ$13:$BQ$166,"内"))</f>
        <v/>
      </c>
      <c r="J175" s="512"/>
      <c r="K175" s="512" t="str">
        <f>IF(COUNTIFS($BP$13:$BP$166,コード表!T11,$BQ$13:$BQ$166,"内")=0,"",COUNTIFS($BP$13:$BP$166,コード表!T11,$BQ$13:$BQ$166,"内"))</f>
        <v/>
      </c>
      <c r="L175" s="512"/>
      <c r="M175" s="512" t="str">
        <f>IF(COUNTIFS($BP$13:$BP$166,コード表!T12,$BQ$13:$BQ$166,"内")=0,"",COUNTIFS($BP$13:$BP$166,コード表!T12,$BQ$13:$BQ$166,"内"))</f>
        <v/>
      </c>
      <c r="N175" s="512"/>
      <c r="O175" s="512" t="str">
        <f>IF(COUNTIFS($BP$13:$BP$166,コード表!T13,$BQ$13:$BQ$166,"内")=0,"",COUNTIFS($BP$13:$BP$166,コード表!T13,$BQ$13:$BQ$166,"内"))</f>
        <v/>
      </c>
      <c r="P175" s="512"/>
      <c r="Q175" s="512" t="str">
        <f>IF(COUNTIFS($BP$13:$BP$166,コード表!T14,$BQ$13:$BQ$166,"内")=0,"",COUNTIFS($BP$13:$BP$166,コード表!T14,$BQ$13:$BQ$166,"内"))</f>
        <v/>
      </c>
      <c r="R175" s="512"/>
      <c r="S175" s="512" t="str">
        <f>IF(COUNTIFS($BP$13:$BP$166,コード表!T15,$BQ$13:$BQ$166,"内")=0,"",COUNTIFS($BP$13:$BP$166,コード表!T15,$BQ$13:$BQ$166,"内"))</f>
        <v/>
      </c>
      <c r="T175" s="512"/>
      <c r="U175" s="512" t="str">
        <f>IF(COUNTIFS($BP$13:$BP$166,コード表!T16,$BQ$13:$BQ$166,"内")=0,"",COUNTIFS($BP$13:$BP$166,コード表!T16,$BQ$13:$BQ$166,"内"))</f>
        <v/>
      </c>
      <c r="V175" s="512"/>
      <c r="W175" s="512" t="str">
        <f>IF(COUNTIFS($BP$13:$BP$166,コード表!T17,$BQ$13:$BQ$166,"内")=0,"",COUNTIFS($BP$13:$BP$166,コード表!T17,$BQ$13:$BQ$166,"内"))</f>
        <v/>
      </c>
      <c r="X175" s="512"/>
      <c r="Y175" s="512" t="str">
        <f>IF(COUNTIFS($BP$13:$BP$166,コード表!T18,$BQ$13:$BQ$166,"内")=0,"",COUNTIFS($BP$13:$BP$166,コード表!T18,$BQ$13:$BQ$166,"内"))</f>
        <v/>
      </c>
      <c r="Z175" s="512"/>
      <c r="AA175" s="512" t="str">
        <f>IF(COUNTIFS($BP$13:$BP$166,コード表!T19,$BQ$13:$BQ$166,"内")=0,"",COUNTIFS($BP$13:$BP$166,コード表!T19,$BQ$13:$BQ$166,"内"))</f>
        <v/>
      </c>
      <c r="AB175" s="512"/>
      <c r="AC175" s="512" t="str">
        <f>IF(COUNTIFS($BP$13:$BP$166,コード表!T20,$BQ$13:$BQ$166,"内")=0,"",COUNTIFS($BP$13:$BP$166,コード表!T20,$BQ$13:$BQ$166,"内"))</f>
        <v/>
      </c>
      <c r="AD175" s="512"/>
      <c r="AE175" s="512" t="str">
        <f>IF(COUNTIFS($BP$13:$BP$166,コード表!T21,$BQ$13:$BQ$166,"内")=0,"",COUNTIFS($BP$13:$BP$166,コード表!T21,$BQ$13:$BQ$166,"内"))</f>
        <v/>
      </c>
      <c r="AF175" s="512"/>
      <c r="AG175" s="512" t="str">
        <f>IF(COUNTIFS($BP$13:$BP$166,コード表!T22,$BQ$13:$BQ$166,"内")=0,"",COUNTIFS($BP$13:$BP$166,コード表!T22,$BQ$13:$BQ$166,"内"))</f>
        <v/>
      </c>
      <c r="AH175" s="512"/>
      <c r="AI175" s="512" t="str">
        <f>IF(COUNTIFS($BP$13:$BP$166,コード表!T23,$BQ$13:$BQ$166,"内")=0,"",COUNTIFS($BP$13:$BP$166,コード表!T23,$BQ$13:$BQ$166,"内"))</f>
        <v/>
      </c>
      <c r="AJ175" s="512"/>
      <c r="AK175" s="512" t="str">
        <f>IF(COUNTIFS($BP$13:$BP$166,コード表!T24,$BQ$13:$BQ$166,"内")=0,"",COUNTIFS($BP$13:$BP$166,コード表!T24,$BQ$13:$BQ$166,"内"))</f>
        <v/>
      </c>
      <c r="AL175" s="512"/>
      <c r="AM175" s="512" t="str">
        <f>IF(COUNTIFS($BP$13:$BP$166,コード表!T25,$BQ$13:$BQ$166,"内")=0,"",COUNTIFS($BP$13:$BP$166,コード表!T25,$BQ$13:$BQ$166,"内"))</f>
        <v/>
      </c>
      <c r="AN175" s="512"/>
      <c r="AO175" s="512" t="str">
        <f>IF(COUNTIFS($BP$13:$BP$166,コード表!T26,$BQ$13:$BQ$166,"内")=0,"",COUNTIFS($BP$13:$BP$166,コード表!T26,$BQ$13:$BQ$166,"内"))</f>
        <v/>
      </c>
      <c r="AP175" s="517"/>
      <c r="AQ175" s="18"/>
      <c r="AR175" s="14"/>
      <c r="AS175" s="12"/>
      <c r="AV175" s="64"/>
      <c r="AW175" s="62"/>
      <c r="BA175" s="5"/>
      <c r="BB175" s="5"/>
      <c r="BC175" s="5"/>
      <c r="BD175" s="5"/>
      <c r="BE175" s="5"/>
      <c r="BF175" s="84"/>
      <c r="BG175" s="89"/>
      <c r="BH175" s="89"/>
      <c r="BM175" s="93"/>
      <c r="BN175" s="93"/>
      <c r="BO175" s="93"/>
      <c r="BP175" s="93"/>
    </row>
    <row r="176" spans="1:69" ht="7.5" customHeight="1" thickBot="1">
      <c r="A176" s="12"/>
      <c r="B176" s="23"/>
      <c r="C176" s="104"/>
      <c r="D176" s="101"/>
      <c r="E176" s="101"/>
      <c r="F176" s="101"/>
      <c r="G176" s="101"/>
      <c r="H176" s="101"/>
      <c r="I176" s="102"/>
      <c r="J176" s="102"/>
      <c r="K176" s="102"/>
      <c r="L176" s="102"/>
      <c r="M176" s="102"/>
      <c r="N176" s="97"/>
      <c r="O176" s="98"/>
      <c r="P176" s="98"/>
      <c r="Q176" s="98"/>
      <c r="R176" s="98"/>
      <c r="S176" s="98"/>
      <c r="T176" s="98"/>
      <c r="U176" s="98"/>
      <c r="V176" s="98"/>
      <c r="W176" s="98"/>
      <c r="X176" s="98"/>
      <c r="Y176" s="98"/>
      <c r="Z176" s="98"/>
      <c r="AA176" s="98"/>
      <c r="AB176" s="98"/>
      <c r="AC176" s="99"/>
      <c r="AD176" s="99"/>
      <c r="AE176" s="99"/>
      <c r="AF176" s="99"/>
      <c r="AG176" s="99"/>
      <c r="AH176" s="99"/>
      <c r="AI176" s="99"/>
      <c r="AJ176" s="99"/>
      <c r="AK176" s="99"/>
      <c r="AL176" s="99"/>
      <c r="AM176" s="99"/>
      <c r="AN176" s="99"/>
      <c r="AO176" s="99"/>
      <c r="AP176" s="99"/>
      <c r="AQ176" s="18"/>
      <c r="AR176" s="14"/>
      <c r="AS176" s="12"/>
      <c r="AV176" s="64"/>
      <c r="AW176" s="62"/>
      <c r="BA176" s="5"/>
      <c r="BB176" s="5"/>
      <c r="BC176" s="5"/>
      <c r="BD176" s="5"/>
      <c r="BE176" s="5"/>
      <c r="BF176" s="84"/>
      <c r="BG176" s="89"/>
      <c r="BH176" s="89"/>
      <c r="BM176" s="93"/>
      <c r="BN176" s="93"/>
      <c r="BO176" s="93"/>
      <c r="BP176" s="93"/>
    </row>
    <row r="177" spans="1:68" ht="32.1" customHeight="1" thickBot="1">
      <c r="A177" s="12"/>
      <c r="B177" s="23"/>
      <c r="C177" s="69"/>
      <c r="D177" s="69"/>
      <c r="E177" s="69"/>
      <c r="F177" s="69"/>
      <c r="G177" s="69"/>
      <c r="H177" s="69"/>
      <c r="I177" s="545" t="s">
        <v>240</v>
      </c>
      <c r="J177" s="538"/>
      <c r="K177" s="537" t="s">
        <v>241</v>
      </c>
      <c r="L177" s="538"/>
      <c r="M177" s="541" t="s">
        <v>242</v>
      </c>
      <c r="N177" s="538"/>
      <c r="O177" s="541" t="s">
        <v>243</v>
      </c>
      <c r="P177" s="538"/>
      <c r="Q177" s="541" t="s">
        <v>244</v>
      </c>
      <c r="R177" s="538"/>
      <c r="S177" s="541" t="s">
        <v>245</v>
      </c>
      <c r="T177" s="538"/>
      <c r="U177" s="541" t="s">
        <v>246</v>
      </c>
      <c r="V177" s="538"/>
      <c r="W177" s="541" t="s">
        <v>247</v>
      </c>
      <c r="X177" s="538"/>
      <c r="Y177" s="541" t="s">
        <v>248</v>
      </c>
      <c r="Z177" s="538"/>
      <c r="AA177" s="541" t="s">
        <v>249</v>
      </c>
      <c r="AB177" s="538"/>
      <c r="AC177" s="541" t="s">
        <v>250</v>
      </c>
      <c r="AD177" s="538"/>
      <c r="AE177" s="541" t="s">
        <v>251</v>
      </c>
      <c r="AF177" s="538"/>
      <c r="AG177" s="541" t="s">
        <v>252</v>
      </c>
      <c r="AH177" s="538"/>
      <c r="AI177" s="541" t="s">
        <v>253</v>
      </c>
      <c r="AJ177" s="538"/>
      <c r="AK177" s="541" t="s">
        <v>254</v>
      </c>
      <c r="AL177" s="538"/>
      <c r="AM177" s="541" t="s">
        <v>255</v>
      </c>
      <c r="AN177" s="542"/>
      <c r="AO177" s="99"/>
      <c r="AP177" s="99"/>
      <c r="AQ177" s="18"/>
      <c r="AR177" s="14"/>
      <c r="AS177" s="12"/>
      <c r="AV177" s="64"/>
      <c r="AW177" s="62"/>
      <c r="BA177" s="5"/>
      <c r="BB177" s="5"/>
      <c r="BC177" s="5"/>
      <c r="BD177" s="5"/>
      <c r="BE177" s="5"/>
      <c r="BF177" s="84"/>
      <c r="BG177" s="89"/>
      <c r="BH177" s="89"/>
      <c r="BM177" s="93"/>
      <c r="BN177" s="93"/>
      <c r="BO177" s="93"/>
      <c r="BP177" s="93"/>
    </row>
    <row r="178" spans="1:68" ht="23.25" customHeight="1" thickTop="1">
      <c r="A178" s="12"/>
      <c r="B178" s="23"/>
      <c r="C178" s="648" t="s">
        <v>308</v>
      </c>
      <c r="D178" s="649"/>
      <c r="E178" s="649"/>
      <c r="F178" s="649"/>
      <c r="G178" s="649"/>
      <c r="H178" s="650"/>
      <c r="I178" s="495" t="str">
        <f>IF(COUNTIFS($BP$13:$BP$166,コード表!I27,$BQ$13:$BQ$166,"加算無")=0,"",COUNTIFS($BP$13:$BP$166,コード表!I27,$BQ$13:$BQ$166,"加算無"))</f>
        <v/>
      </c>
      <c r="J178" s="495"/>
      <c r="K178" s="521" t="str">
        <f>IF(COUNTIFS($BP$13:$BP$166,コード表!I28,$BQ$13:$BQ$166,"加算無")=0,"",COUNTIFS($BP$13:$BP$166,コード表!I28,$BQ$13:$BQ$166,"加算無"))</f>
        <v/>
      </c>
      <c r="L178" s="522"/>
      <c r="M178" s="521" t="str">
        <f>IF(COUNTIFS($BP$13:$BP$166,コード表!I29,$BQ$13:$BQ$166,"加算無")=0,"",COUNTIFS($BP$13:$BP$166,コード表!I29,$BQ$13:$BQ$166,"加算無"))</f>
        <v/>
      </c>
      <c r="N178" s="522"/>
      <c r="O178" s="521" t="str">
        <f>IF(COUNTIFS($BP$13:$BP$166,コード表!I30,$BQ$13:$BQ$166,"加算無")=0,"",COUNTIFS($BP$13:$BP$166,コード表!I30,$BQ$13:$BQ$166,"加算無"))</f>
        <v/>
      </c>
      <c r="P178" s="522"/>
      <c r="Q178" s="521" t="str">
        <f>IF(COUNTIFS($BP$13:$BP$166,コード表!I31,$BQ$13:$BQ$166,"加算無")=0,"",COUNTIFS($BP$13:$BP$166,コード表!I31,$BQ$13:$BQ$166,"加算無"))</f>
        <v/>
      </c>
      <c r="R178" s="522"/>
      <c r="S178" s="495" t="str">
        <f>IF(COUNTIFS($BP$13:$BP$166,コード表!I32,$BQ$13:$BQ$166,"加算無")=0,"",COUNTIFS($BP$13:$BP$166,コード表!I32,$BQ$13:$BQ$166,"加算無"))</f>
        <v/>
      </c>
      <c r="T178" s="495"/>
      <c r="U178" s="495" t="str">
        <f>IF(COUNTIFS($BP$13:$BP$166,コード表!I33,$BQ$13:$BQ$166,"加算無")=0,"",COUNTIFS($BP$13:$BP$166,コード表!I33,$BQ$13:$BQ$166,"加算無"))</f>
        <v/>
      </c>
      <c r="V178" s="495"/>
      <c r="W178" s="495" t="str">
        <f>IF(COUNTIFS($BP$13:$BP$166,コード表!I34,$BQ$13:$BQ$166,"加算無")=0,"",COUNTIFS($BP$13:$BP$166,コード表!I34,$BQ$13:$BQ$166,"加算無"))</f>
        <v/>
      </c>
      <c r="X178" s="495"/>
      <c r="Y178" s="495" t="str">
        <f>IF(COUNTIFS($BP$13:$BP$166,コード表!I35,$BQ$13:$BQ$166,"加算無")=0,"",COUNTIFS($BP$13:$BP$166,コード表!I35,$BQ$13:$BQ$166,"加算無"))</f>
        <v/>
      </c>
      <c r="Z178" s="495"/>
      <c r="AA178" s="495" t="str">
        <f>IF(COUNTIFS($BP$13:$BP$166,コード表!I36,$BQ$13:$BQ$166,"加算無")=0,"",COUNTIFS($BP$13:$BP$166,コード表!I36,$BQ$13:$BQ$166,"加算無"))</f>
        <v/>
      </c>
      <c r="AB178" s="495"/>
      <c r="AC178" s="495" t="str">
        <f>IF(COUNTIFS($BP$13:$BP$166,コード表!I37,$BQ$13:$BQ$166,"加算無")=0,"",COUNTIFS($BP$13:$BP$166,コード表!I37,$BQ$13:$BQ$166,"加算無"))</f>
        <v/>
      </c>
      <c r="AD178" s="495"/>
      <c r="AE178" s="495" t="str">
        <f>IF(COUNTIFS($BP$13:$BP$166,コード表!I38,$BQ$13:$BQ$166,"加算無")=0,"",COUNTIFS($BP$13:$BP$166,コード表!I38,$BQ$13:$BQ$166,"加算無"))</f>
        <v/>
      </c>
      <c r="AF178" s="495"/>
      <c r="AG178" s="495" t="str">
        <f>IF(COUNTIFS($BP$13:$BP$166,コード表!I39,$BQ$13:$BQ$166,"加算無")=0,"",COUNTIFS($BP$13:$BP$166,コード表!I39,$BQ$13:$BQ$166,"加算無"))</f>
        <v/>
      </c>
      <c r="AH178" s="495"/>
      <c r="AI178" s="495" t="str">
        <f>IF(COUNTIFS($BP$13:$BP$166,コード表!I40,$BQ$13:$BQ$166,"加算無")=0,"",COUNTIFS($BP$13:$BP$166,コード表!I40,$BQ$13:$BQ$166,"加算無"))</f>
        <v/>
      </c>
      <c r="AJ178" s="495"/>
      <c r="AK178" s="495" t="str">
        <f>IF(COUNTIFS($BP$13:$BP$166,コード表!I41,$BQ$13:$BQ$166,"加算無")=0,"",COUNTIFS($BP$13:$BP$166,コード表!I41,$BQ$13:$BQ$166,"加算無"))</f>
        <v/>
      </c>
      <c r="AL178" s="495"/>
      <c r="AM178" s="495" t="str">
        <f>IF(COUNTIFS($BP$13:$BP$166,コード表!I42,$BQ$13:$BQ$166,"加算無")=0,"",COUNTIFS($BP$13:$BP$166,コード表!I42,$BQ$13:$BQ$166,"加算無"))</f>
        <v/>
      </c>
      <c r="AN178" s="622"/>
      <c r="AO178" s="99"/>
      <c r="AP178" s="99"/>
      <c r="AQ178" s="18"/>
      <c r="AR178" s="14"/>
      <c r="AS178" s="12"/>
      <c r="AV178" s="64"/>
      <c r="AW178" s="62"/>
      <c r="BA178" s="5"/>
      <c r="BB178" s="5"/>
      <c r="BC178" s="5"/>
      <c r="BD178" s="5"/>
      <c r="BE178" s="5"/>
      <c r="BF178" s="84"/>
      <c r="BG178" s="89"/>
      <c r="BH178" s="89"/>
      <c r="BM178" s="93"/>
      <c r="BN178" s="93"/>
      <c r="BO178" s="93"/>
      <c r="BP178" s="93"/>
    </row>
    <row r="179" spans="1:68" ht="23.25" customHeight="1">
      <c r="A179" s="12"/>
      <c r="B179" s="23"/>
      <c r="C179" s="500" t="s">
        <v>120</v>
      </c>
      <c r="D179" s="503" t="s">
        <v>219</v>
      </c>
      <c r="E179" s="504"/>
      <c r="F179" s="504"/>
      <c r="G179" s="504"/>
      <c r="H179" s="505"/>
      <c r="I179" s="506" t="str">
        <f>IF(COUNTIFS($BP$13:$BP$166,コード表!M27,$BQ$13:$BQ$166,"重度")=0,"",COUNTIFS($BP$13:$BP$166,コード表!M27,$BQ$13:$BQ$166,"重度"))</f>
        <v/>
      </c>
      <c r="J179" s="506"/>
      <c r="K179" s="506" t="str">
        <f>IF(COUNTIFS($BP$13:$BP$166,コード表!M28,$BQ$13:$BQ$166,"重度")=0,"",COUNTIFS($BP$13:$BP$166,コード表!M28,$BQ$13:$BQ$166,"重度"))</f>
        <v/>
      </c>
      <c r="L179" s="506"/>
      <c r="M179" s="506" t="str">
        <f>IF(COUNTIFS($BP$13:$BP$166,コード表!M29,$BQ$13:$BQ$166,"重度")=0,"",COUNTIFS($BP$13:$BP$166,コード表!M29,$BQ$13:$BQ$166,"重度"))</f>
        <v/>
      </c>
      <c r="N179" s="506"/>
      <c r="O179" s="506" t="str">
        <f>IF(COUNTIFS($BP$13:$BP$166,コード表!M30,$BQ$13:$BQ$166,"重度")=0,"",COUNTIFS($BP$13:$BP$166,コード表!M30,$BQ$13:$BQ$166,"重度"))</f>
        <v/>
      </c>
      <c r="P179" s="506"/>
      <c r="Q179" s="506" t="str">
        <f>IF(COUNTIFS($BP$13:$BP$166,コード表!M31,$BQ$13:$BQ$166,"重度")=0,"",COUNTIFS($BP$13:$BP$166,コード表!M31,$BQ$13:$BQ$166,"重度"))</f>
        <v/>
      </c>
      <c r="R179" s="506"/>
      <c r="S179" s="506" t="str">
        <f>IF(COUNTIFS($BP$13:$BP$166,コード表!M32,$BQ$13:$BQ$166,"重度")=0,"",COUNTIFS($BP$13:$BP$166,コード表!M32,$BQ$13:$BQ$166,"重度"))</f>
        <v/>
      </c>
      <c r="T179" s="506"/>
      <c r="U179" s="506" t="str">
        <f>IF(COUNTIFS($BP$13:$BP$166,コード表!M33,$BQ$13:$BQ$166,"重度")=0,"",COUNTIFS($BP$13:$BP$166,コード表!M33,$BQ$13:$BQ$166,"重度"))</f>
        <v/>
      </c>
      <c r="V179" s="506"/>
      <c r="W179" s="506" t="str">
        <f>IF(COUNTIFS($BP$13:$BP$166,コード表!M34,$BQ$13:$BQ$166,"重度")=0,"",COUNTIFS($BP$13:$BP$166,コード表!M34,$BQ$13:$BQ$166,"重度"))</f>
        <v/>
      </c>
      <c r="X179" s="506"/>
      <c r="Y179" s="506" t="str">
        <f>IF(COUNTIFS($BP$13:$BP$166,コード表!M35,$BQ$13:$BQ$166,"重度")=0,"",COUNTIFS($BP$13:$BP$166,コード表!M35,$BQ$13:$BQ$166,"重度"))</f>
        <v/>
      </c>
      <c r="Z179" s="506"/>
      <c r="AA179" s="506" t="str">
        <f>IF(COUNTIFS($BP$13:$BP$166,コード表!M36,$BQ$13:$BQ$166,"重度")=0,"",COUNTIFS($BP$13:$BP$166,コード表!M36,$BQ$13:$BQ$166,"重度"))</f>
        <v/>
      </c>
      <c r="AB179" s="506"/>
      <c r="AC179" s="506" t="str">
        <f>IF(COUNTIFS($BP$13:$BP$166,コード表!M37,$BQ$13:$BQ$166,"重度")=0,"",COUNTIFS($BP$13:$BP$166,コード表!M37,$BQ$13:$BQ$166,"重度"))</f>
        <v/>
      </c>
      <c r="AD179" s="506"/>
      <c r="AE179" s="506" t="str">
        <f>IF(COUNTIFS($BP$13:$BP$166,コード表!M38,$BQ$13:$BQ$166,"重度")=0,"",COUNTIFS($BP$13:$BP$166,コード表!M38,$BQ$13:$BQ$166,"重度"))</f>
        <v/>
      </c>
      <c r="AF179" s="506"/>
      <c r="AG179" s="506" t="str">
        <f>IF(COUNTIFS($BP$13:$BP$166,コード表!M39,$BQ$13:$BQ$166,"重度")=0,"",COUNTIFS($BP$13:$BP$166,コード表!M39,$BQ$13:$BQ$166,"重度"))</f>
        <v/>
      </c>
      <c r="AH179" s="506"/>
      <c r="AI179" s="506" t="str">
        <f>IF(COUNTIFS($BP$13:$BP$166,コード表!M40,$BQ$13:$BQ$166,"重度")=0,"",COUNTIFS($BP$13:$BP$166,コード表!M40,$BQ$13:$BQ$166,"重度"))</f>
        <v/>
      </c>
      <c r="AJ179" s="506"/>
      <c r="AK179" s="506" t="str">
        <f>IF(COUNTIFS($BP$13:$BP$166,コード表!M41,$BQ$13:$BQ$166,"重度")=0,"",COUNTIFS($BP$13:$BP$166,コード表!M41,$BQ$13:$BQ$166,"重度"))</f>
        <v/>
      </c>
      <c r="AL179" s="506"/>
      <c r="AM179" s="506" t="str">
        <f>IF(COUNTIFS($BP$13:$BP$166,コード表!M42,$BQ$13:$BQ$166,"重度")=0,"",COUNTIFS($BP$13:$BP$166,コード表!M42,$BQ$13:$BQ$166,"重度"))</f>
        <v/>
      </c>
      <c r="AN179" s="518"/>
      <c r="AO179" s="99"/>
      <c r="AP179" s="99"/>
      <c r="AQ179" s="18"/>
      <c r="AR179" s="14"/>
      <c r="AS179" s="12"/>
      <c r="AV179" s="64"/>
      <c r="AW179" s="62"/>
      <c r="BA179" s="5"/>
      <c r="BB179" s="5"/>
      <c r="BC179" s="5"/>
      <c r="BD179" s="5"/>
      <c r="BE179" s="5"/>
      <c r="BF179" s="84"/>
      <c r="BG179" s="89"/>
      <c r="BH179" s="89"/>
      <c r="BM179" s="93"/>
      <c r="BN179" s="93"/>
      <c r="BO179" s="93"/>
      <c r="BP179" s="93"/>
    </row>
    <row r="180" spans="1:68" ht="23.25" customHeight="1">
      <c r="A180" s="12"/>
      <c r="B180" s="23"/>
      <c r="C180" s="501"/>
      <c r="D180" s="514" t="s">
        <v>220</v>
      </c>
      <c r="E180" s="515"/>
      <c r="F180" s="515"/>
      <c r="G180" s="515"/>
      <c r="H180" s="516"/>
      <c r="I180" s="506" t="str">
        <f>IF(COUNTIFS($BP$13:$BP$166,コード表!Q27,$BQ$13:$BQ$166,"外")=0,"",COUNTIFS($BP$13:$BP$166,コード表!Q27,$BQ$13:$BQ$166,"外"))</f>
        <v/>
      </c>
      <c r="J180" s="506"/>
      <c r="K180" s="506" t="str">
        <f>IF(COUNTIFS($BP$13:$BP$166,コード表!Q28,$BQ$13:$BQ$166,"外")=0,"",COUNTIFS($BP$13:$BP$166,コード表!Q28,$BQ$13:$BQ$166,"外"))</f>
        <v/>
      </c>
      <c r="L180" s="506"/>
      <c r="M180" s="506" t="str">
        <f>IF(COUNTIFS($BP$13:$BP$166,コード表!Q29,$BQ$13:$BQ$166,"外")=0,"",COUNTIFS($BP$13:$BP$166,コード表!Q29,$BQ$13:$BQ$166,"外"))</f>
        <v/>
      </c>
      <c r="N180" s="506"/>
      <c r="O180" s="506" t="str">
        <f>IF(COUNTIFS($BP$13:$BP$166,コード表!Q30,$BQ$13:$BQ$166,"外")=0,"",COUNTIFS($BP$13:$BP$166,コード表!Q30,$BQ$13:$BQ$166,"外"))</f>
        <v/>
      </c>
      <c r="P180" s="506"/>
      <c r="Q180" s="506" t="str">
        <f>IF(COUNTIFS($BP$13:$BP$166,コード表!Q31,$BQ$13:$BQ$166,"外")=0,"",COUNTIFS($BP$13:$BP$166,コード表!Q31,$BQ$13:$BQ$166,"外"))</f>
        <v/>
      </c>
      <c r="R180" s="506"/>
      <c r="S180" s="506" t="str">
        <f>IF(COUNTIFS($BP$13:$BP$166,コード表!Q32,$BQ$13:$BQ$166,"外")=0,"",COUNTIFS($BP$13:$BP$166,コード表!Q32,$BQ$13:$BQ$166,"外"))</f>
        <v/>
      </c>
      <c r="T180" s="506"/>
      <c r="U180" s="506" t="str">
        <f>IF(COUNTIFS($BP$13:$BP$166,コード表!Q33,$BQ$13:$BQ$166,"外")=0,"",COUNTIFS($BP$13:$BP$166,コード表!Q33,$BQ$13:$BQ$166,"外"))</f>
        <v/>
      </c>
      <c r="V180" s="506"/>
      <c r="W180" s="506" t="str">
        <f>IF(COUNTIFS($BP$13:$BP$166,コード表!Q34,$BQ$13:$BQ$166,"外")=0,"",COUNTIFS($BP$13:$BP$166,コード表!Q34,$BQ$13:$BQ$166,"外"))</f>
        <v/>
      </c>
      <c r="X180" s="506"/>
      <c r="Y180" s="506" t="str">
        <f>IF(COUNTIFS($BP$13:$BP$166,コード表!Q35,$BQ$13:$BQ$166,"外")=0,"",COUNTIFS($BP$13:$BP$166,コード表!Q35,$BQ$13:$BQ$166,"外"))</f>
        <v/>
      </c>
      <c r="Z180" s="506"/>
      <c r="AA180" s="506" t="str">
        <f>IF(COUNTIFS($BP$13:$BP$166,コード表!Q36,$BQ$13:$BQ$166,"外")=0,"",COUNTIFS($BP$13:$BP$166,コード表!Q36,$BQ$13:$BQ$166,"外"))</f>
        <v/>
      </c>
      <c r="AB180" s="506"/>
      <c r="AC180" s="506" t="str">
        <f>IF(COUNTIFS($BP$13:$BP$166,コード表!Q37,$BQ$13:$BQ$166,"外")=0,"",COUNTIFS($BP$13:$BP$166,コード表!Q37,$BQ$13:$BQ$166,"外"))</f>
        <v/>
      </c>
      <c r="AD180" s="506"/>
      <c r="AE180" s="506" t="str">
        <f>IF(COUNTIFS($BP$13:$BP$166,コード表!Q38,$BQ$13:$BQ$166,"外")=0,"",COUNTIFS($BP$13:$BP$166,コード表!Q38,$BQ$13:$BQ$166,"外"))</f>
        <v/>
      </c>
      <c r="AF180" s="506"/>
      <c r="AG180" s="506" t="str">
        <f>IF(COUNTIFS($BP$13:$BP$166,コード表!Q39,$BQ$13:$BQ$166,"外")=0,"",COUNTIFS($BP$13:$BP$166,コード表!Q39,$BQ$13:$BQ$166,"外"))</f>
        <v/>
      </c>
      <c r="AH180" s="506"/>
      <c r="AI180" s="506" t="str">
        <f>IF(COUNTIFS($BP$13:$BP$166,コード表!Q40,$BQ$13:$BQ$166,"外")=0,"",COUNTIFS($BP$13:$BP$166,コード表!Q40,$BQ$13:$BQ$166,"外"))</f>
        <v/>
      </c>
      <c r="AJ180" s="506"/>
      <c r="AK180" s="506" t="str">
        <f>IF(COUNTIFS($BP$13:$BP$166,コード表!Q41,$BQ$13:$BQ$166,"外")=0,"",COUNTIFS($BP$13:$BP$166,コード表!Q41,$BQ$13:$BQ$166,"外"))</f>
        <v/>
      </c>
      <c r="AL180" s="506"/>
      <c r="AM180" s="506" t="str">
        <f>IF(COUNTIFS($BP$13:$BP$166,コード表!Q42,$BQ$13:$BQ$166,"外")=0,"",COUNTIFS($BP$13:$BP$166,コード表!Q42,$BQ$13:$BQ$166,"外"))</f>
        <v/>
      </c>
      <c r="AN180" s="518"/>
      <c r="AO180" s="99"/>
      <c r="AP180" s="99"/>
      <c r="AQ180" s="18"/>
      <c r="AR180" s="14"/>
      <c r="AS180" s="12"/>
      <c r="AV180" s="64"/>
      <c r="AW180" s="62"/>
      <c r="BA180" s="5"/>
      <c r="BB180" s="5"/>
      <c r="BC180" s="5"/>
      <c r="BD180" s="5"/>
      <c r="BE180" s="5"/>
      <c r="BF180" s="84"/>
      <c r="BG180" s="89"/>
      <c r="BH180" s="89"/>
      <c r="BM180" s="93"/>
      <c r="BN180" s="93"/>
      <c r="BO180" s="93"/>
      <c r="BP180" s="93"/>
    </row>
    <row r="181" spans="1:68" ht="23.25" customHeight="1" thickBot="1">
      <c r="A181" s="12"/>
      <c r="B181" s="63"/>
      <c r="C181" s="501"/>
      <c r="D181" s="514" t="s">
        <v>221</v>
      </c>
      <c r="E181" s="515"/>
      <c r="F181" s="515"/>
      <c r="G181" s="515"/>
      <c r="H181" s="516"/>
      <c r="I181" s="506" t="str">
        <f>IF(COUNTIFS($BP$13:$BP$166,コード表!T27,$BQ$13:$BQ$166,"内")=0,"",COUNTIFS($BP$13:$BP$166,コード表!T27,$BQ$13:$BQ$166,"内"))</f>
        <v/>
      </c>
      <c r="J181" s="506"/>
      <c r="K181" s="506" t="str">
        <f>IF(COUNTIFS($BP$13:$BP$166,コード表!T28,$BQ$13:$BQ$166,"内")=0,"",COUNTIFS($BP$13:$BP$166,コード表!T28,$BQ$13:$BQ$166,"内"))</f>
        <v/>
      </c>
      <c r="L181" s="506"/>
      <c r="M181" s="506" t="str">
        <f>IF(COUNTIFS($BP$13:$BP$166,コード表!T29,$BQ$13:$BQ$166,"内")=0,"",COUNTIFS($BP$13:$BP$166,コード表!T29,$BQ$13:$BQ$166,"内"))</f>
        <v/>
      </c>
      <c r="N181" s="506"/>
      <c r="O181" s="506" t="str">
        <f>IF(COUNTIFS($BP$13:$BP$166,コード表!T30,$BQ$13:$BQ$166,"内")=0,"",COUNTIFS($BP$13:$BP$166,コード表!T30,$BQ$13:$BQ$166,"内"))</f>
        <v/>
      </c>
      <c r="P181" s="506"/>
      <c r="Q181" s="506" t="str">
        <f>IF(COUNTIFS($BP$13:$BP$166,コード表!T31,$BQ$13:$BQ$166,"内")=0,"",COUNTIFS($BP$13:$BP$166,コード表!T31,$BQ$13:$BQ$166,"内"))</f>
        <v/>
      </c>
      <c r="R181" s="506"/>
      <c r="S181" s="506" t="str">
        <f>IF(COUNTIFS($BP$13:$BP$166,コード表!T32,$BQ$13:$BQ$166,"内")=0,"",COUNTIFS($BP$13:$BP$166,コード表!T32,$BQ$13:$BQ$166,"内"))</f>
        <v/>
      </c>
      <c r="T181" s="506"/>
      <c r="U181" s="506" t="str">
        <f>IF(COUNTIFS($BP$13:$BP$166,コード表!T33,$BQ$13:$BQ$166,"内")=0,"",COUNTIFS($BP$13:$BP$166,コード表!T33,$BQ$13:$BQ$166,"内"))</f>
        <v/>
      </c>
      <c r="V181" s="506"/>
      <c r="W181" s="506" t="str">
        <f>IF(COUNTIFS($BP$13:$BP$166,コード表!T34,$BQ$13:$BQ$166,"内")=0,"",COUNTIFS($BP$13:$BP$166,コード表!T34,$BQ$13:$BQ$166,"内"))</f>
        <v/>
      </c>
      <c r="X181" s="506"/>
      <c r="Y181" s="506" t="str">
        <f>IF(COUNTIFS($BP$13:$BP$166,コード表!T35,$BQ$13:$BQ$166,"内")=0,"",COUNTIFS($BP$13:$BP$166,コード表!T35,$BQ$13:$BQ$166,"内"))</f>
        <v/>
      </c>
      <c r="Z181" s="506"/>
      <c r="AA181" s="506" t="str">
        <f>IF(COUNTIFS($BP$13:$BP$166,コード表!T36,$BQ$13:$BQ$166,"内")=0,"",COUNTIFS($BP$13:$BP$166,コード表!T36,$BQ$13:$BQ$166,"内"))</f>
        <v/>
      </c>
      <c r="AB181" s="506"/>
      <c r="AC181" s="506" t="str">
        <f>IF(COUNTIFS($BP$13:$BP$166,コード表!T37,$BQ$13:$BQ$166,"内")=0,"",COUNTIFS($BP$13:$BP$166,コード表!T37,$BQ$13:$BQ$166,"内"))</f>
        <v/>
      </c>
      <c r="AD181" s="506"/>
      <c r="AE181" s="506" t="str">
        <f>IF(COUNTIFS($BP$13:$BP$166,コード表!T38,$BQ$13:$BQ$166,"内")=0,"",COUNTIFS($BP$13:$BP$166,コード表!T38,$BQ$13:$BQ$166,"内"))</f>
        <v/>
      </c>
      <c r="AF181" s="506"/>
      <c r="AG181" s="506" t="str">
        <f>IF(COUNTIFS($BP$13:$BP$166,コード表!T39,$BQ$13:$BQ$166,"内")=0,"",COUNTIFS($BP$13:$BP$166,コード表!T39,$BQ$13:$BQ$166,"内"))</f>
        <v/>
      </c>
      <c r="AH181" s="506"/>
      <c r="AI181" s="506" t="str">
        <f>IF(COUNTIFS($BP$13:$BP$166,コード表!T40,$BQ$13:$BQ$166,"内")=0,"",COUNTIFS($BP$13:$BP$166,コード表!T40,$BQ$13:$BQ$166,"内"))</f>
        <v/>
      </c>
      <c r="AJ181" s="506"/>
      <c r="AK181" s="506" t="str">
        <f>IF(COUNTIFS($BP$13:$BP$166,コード表!T41,$BQ$13:$BQ$166,"内")=0,"",COUNTIFS($BP$13:$BP$166,コード表!T41,$BQ$13:$BQ$166,"内"))</f>
        <v/>
      </c>
      <c r="AL181" s="506"/>
      <c r="AM181" s="512" t="str">
        <f>IF(COUNTIFS($BP$13:$BP$166,コード表!T42,$BQ$13:$BQ$166,"内")=0,"",COUNTIFS($BP$13:$BP$166,コード表!T42,$BQ$13:$BQ$166,"内"))</f>
        <v/>
      </c>
      <c r="AN181" s="517"/>
      <c r="AO181" s="14"/>
      <c r="AP181" s="14"/>
      <c r="AQ181" s="18"/>
      <c r="AR181" s="14"/>
      <c r="AS181" s="12"/>
      <c r="BA181" s="5"/>
      <c r="BB181" s="5"/>
      <c r="BC181" s="5"/>
      <c r="BD181" s="5"/>
      <c r="BE181" s="5"/>
      <c r="BF181" s="84"/>
      <c r="BG181" s="89"/>
      <c r="BH181" s="89"/>
      <c r="BM181" s="93"/>
      <c r="BN181" s="93"/>
      <c r="BO181" s="93"/>
      <c r="BP181" s="93"/>
    </row>
    <row r="182" spans="1:68" ht="23.25" customHeight="1" thickBot="1">
      <c r="A182" s="12"/>
      <c r="B182" s="23"/>
      <c r="C182" s="502"/>
      <c r="D182" s="531" t="s">
        <v>222</v>
      </c>
      <c r="E182" s="532"/>
      <c r="F182" s="532"/>
      <c r="G182" s="532"/>
      <c r="H182" s="533"/>
      <c r="I182" s="530" t="str">
        <f>IF(SUM(Y13:Y74,Y105:Y166)=0,"",SUM(Y13:Y74,Y105:Y166))</f>
        <v/>
      </c>
      <c r="J182" s="534"/>
      <c r="K182" s="534"/>
      <c r="L182" s="534"/>
      <c r="M182" s="535"/>
      <c r="N182" s="71"/>
      <c r="O182" s="72"/>
      <c r="P182" s="72"/>
      <c r="Q182" s="72"/>
      <c r="R182" s="72"/>
      <c r="S182" s="72"/>
      <c r="T182" s="72"/>
      <c r="U182" s="72"/>
      <c r="V182" s="72"/>
      <c r="W182" s="72"/>
      <c r="X182" s="72"/>
      <c r="Y182" s="72"/>
      <c r="Z182" s="72"/>
      <c r="AA182" s="72"/>
      <c r="AB182" s="72"/>
      <c r="AC182" s="73"/>
      <c r="AD182" s="73"/>
      <c r="AE182" s="73"/>
      <c r="AF182" s="73"/>
      <c r="AG182" s="73"/>
      <c r="AH182" s="73"/>
      <c r="AI182" s="73"/>
      <c r="AJ182" s="73"/>
      <c r="AK182" s="73"/>
      <c r="AL182" s="73"/>
      <c r="AM182" s="73"/>
      <c r="AN182" s="73"/>
      <c r="AO182" s="14"/>
      <c r="AP182" s="14"/>
      <c r="AQ182" s="18"/>
      <c r="AR182" s="14"/>
      <c r="AS182" s="12"/>
      <c r="BA182" s="5"/>
      <c r="BB182" s="5"/>
      <c r="BC182" s="5"/>
      <c r="BD182" s="5"/>
      <c r="BE182" s="5"/>
      <c r="BF182" s="84"/>
      <c r="BG182" s="89"/>
      <c r="BH182" s="89"/>
      <c r="BM182" s="93"/>
      <c r="BN182" s="93"/>
      <c r="BO182" s="93"/>
      <c r="BP182" s="93"/>
    </row>
    <row r="183" spans="1:68" ht="23.25" customHeight="1" thickBot="1">
      <c r="A183" s="12"/>
      <c r="B183" s="23"/>
      <c r="C183" s="24"/>
      <c r="D183" s="24"/>
      <c r="E183" s="24"/>
      <c r="F183" s="24"/>
      <c r="G183" s="81"/>
      <c r="H183" s="81"/>
      <c r="I183" s="81"/>
      <c r="J183" s="81"/>
      <c r="K183" s="81"/>
      <c r="L183" s="81"/>
      <c r="M183" s="81"/>
      <c r="N183" s="81"/>
      <c r="O183" s="70"/>
      <c r="P183" s="81"/>
      <c r="Q183" s="70"/>
      <c r="R183" s="81"/>
      <c r="S183" s="14"/>
      <c r="T183" s="14"/>
      <c r="U183" s="14"/>
      <c r="V183" s="14"/>
      <c r="W183" s="14"/>
      <c r="X183" s="14"/>
      <c r="Y183" s="14"/>
      <c r="Z183" s="14"/>
      <c r="AA183" s="14"/>
      <c r="AB183" s="14"/>
      <c r="AC183" s="14"/>
      <c r="AD183" s="6"/>
      <c r="AE183" s="14"/>
      <c r="AF183" s="18"/>
      <c r="AG183" s="527">
        <v>2</v>
      </c>
      <c r="AH183" s="528"/>
      <c r="AI183" s="528"/>
      <c r="AJ183" s="528" t="s">
        <v>13</v>
      </c>
      <c r="AK183" s="528"/>
      <c r="AL183" s="528">
        <v>2</v>
      </c>
      <c r="AM183" s="528"/>
      <c r="AN183" s="528"/>
      <c r="AO183" s="528" t="s">
        <v>14</v>
      </c>
      <c r="AP183" s="529"/>
      <c r="AQ183" s="132"/>
      <c r="AR183" s="133"/>
      <c r="AS183" s="133"/>
      <c r="AT183" s="84"/>
      <c r="AU183" s="120"/>
      <c r="AV183" s="120"/>
      <c r="AW183" s="120"/>
      <c r="AX183" s="120"/>
      <c r="AY183" s="89"/>
      <c r="AZ183" s="89"/>
      <c r="BA183" s="89"/>
      <c r="BB183" s="89"/>
      <c r="BC183" s="120"/>
      <c r="BD183" s="120"/>
      <c r="BE183" s="120"/>
      <c r="BF183" s="84"/>
      <c r="BG183" s="89"/>
      <c r="BH183" s="89"/>
      <c r="BI183" s="89"/>
      <c r="BJ183" s="89"/>
      <c r="BK183" s="89"/>
      <c r="BL183" s="89"/>
      <c r="BM183" s="89"/>
      <c r="BN183" s="89"/>
      <c r="BO183" s="89"/>
      <c r="BP183" s="120"/>
    </row>
    <row r="184" spans="1:68" ht="17.25" customHeight="1" thickBot="1">
      <c r="A184" s="12"/>
      <c r="B184" s="26"/>
      <c r="C184" s="105"/>
      <c r="D184" s="106"/>
      <c r="E184" s="106"/>
      <c r="F184" s="106"/>
      <c r="G184" s="107"/>
      <c r="H184" s="107"/>
      <c r="I184" s="108"/>
      <c r="J184" s="107"/>
      <c r="K184" s="107"/>
      <c r="L184" s="107"/>
      <c r="M184" s="107"/>
      <c r="N184" s="107"/>
      <c r="O184" s="109"/>
      <c r="P184" s="107"/>
      <c r="Q184" s="109"/>
      <c r="R184" s="107"/>
      <c r="S184" s="109"/>
      <c r="T184" s="107"/>
      <c r="U184" s="95"/>
      <c r="V184" s="95"/>
      <c r="W184" s="95"/>
      <c r="X184" s="95"/>
      <c r="Y184" s="27"/>
      <c r="Z184" s="27"/>
      <c r="AA184" s="27"/>
      <c r="AB184" s="27"/>
      <c r="AC184" s="27"/>
      <c r="AD184" s="27"/>
      <c r="AE184" s="27"/>
      <c r="AF184" s="27"/>
      <c r="AG184" s="27"/>
      <c r="AH184" s="27"/>
      <c r="AI184" s="27"/>
      <c r="AJ184" s="27"/>
      <c r="AK184" s="27"/>
      <c r="AL184" s="27"/>
      <c r="AM184" s="27"/>
      <c r="AN184" s="27"/>
      <c r="AO184" s="27"/>
      <c r="AP184" s="27" t="s">
        <v>256</v>
      </c>
      <c r="AQ184" s="28"/>
      <c r="AR184" s="12"/>
      <c r="AS184" s="12"/>
      <c r="BA184" s="5"/>
      <c r="BB184" s="5"/>
      <c r="BC184" s="5"/>
      <c r="BD184" s="5"/>
      <c r="BE184" s="5"/>
      <c r="BF184" s="84"/>
      <c r="BG184" s="89"/>
      <c r="BH184" s="89"/>
      <c r="BM184" s="93"/>
      <c r="BN184" s="93"/>
      <c r="BO184" s="93"/>
      <c r="BP184" s="93"/>
    </row>
    <row r="185" spans="1:68" ht="16.5">
      <c r="A185" s="12"/>
      <c r="B185" s="10"/>
      <c r="C185" s="5"/>
      <c r="D185" s="11"/>
      <c r="E185" s="11"/>
      <c r="F185" s="11"/>
      <c r="G185" s="7"/>
      <c r="H185" s="7"/>
      <c r="I185" s="9"/>
      <c r="J185" s="7"/>
      <c r="K185" s="7"/>
      <c r="L185" s="7"/>
      <c r="M185" s="7"/>
      <c r="N185" s="7"/>
      <c r="O185" s="60"/>
      <c r="P185" s="7"/>
      <c r="Q185" s="60"/>
      <c r="R185" s="7"/>
      <c r="S185" s="60"/>
      <c r="T185" s="7"/>
      <c r="U185" s="8"/>
      <c r="V185" s="8"/>
      <c r="W185" s="8"/>
      <c r="X185" s="8"/>
      <c r="Y185" s="10"/>
      <c r="Z185" s="10"/>
      <c r="AA185" s="10"/>
      <c r="AB185" s="10"/>
      <c r="AC185" s="10"/>
      <c r="AD185" s="10"/>
      <c r="AE185" s="10"/>
      <c r="AF185" s="10"/>
      <c r="AG185" s="10"/>
      <c r="AH185" s="10"/>
      <c r="AI185" s="10"/>
      <c r="AJ185" s="10"/>
      <c r="AK185" s="10"/>
      <c r="AL185" s="10"/>
      <c r="AM185" s="5"/>
      <c r="AN185" s="5"/>
      <c r="AO185" s="5"/>
      <c r="AP185" s="5"/>
      <c r="AQ185" s="12"/>
      <c r="AR185" s="12"/>
      <c r="AS185" s="12"/>
      <c r="BA185" s="5"/>
      <c r="BB185" s="5"/>
      <c r="BC185" s="5"/>
      <c r="BD185" s="5"/>
      <c r="BE185" s="5"/>
      <c r="BF185" s="84"/>
      <c r="BG185" s="89"/>
      <c r="BH185" s="89"/>
      <c r="BM185" s="93"/>
      <c r="BN185" s="93"/>
      <c r="BO185" s="93"/>
      <c r="BP185" s="93"/>
    </row>
    <row r="186" spans="1:68" ht="16.5">
      <c r="B186" s="10"/>
      <c r="C186" s="11"/>
      <c r="D186" s="11"/>
      <c r="E186" s="11"/>
      <c r="F186" s="11"/>
      <c r="G186" s="7"/>
      <c r="H186" s="7"/>
      <c r="I186" s="9"/>
      <c r="J186" s="7"/>
      <c r="K186" s="7"/>
      <c r="L186" s="7"/>
      <c r="M186" s="7"/>
      <c r="N186" s="7"/>
      <c r="O186" s="60"/>
      <c r="P186" s="7"/>
      <c r="Q186" s="60"/>
      <c r="R186" s="7"/>
      <c r="S186" s="60"/>
      <c r="T186" s="7"/>
      <c r="U186" s="8"/>
      <c r="V186" s="8"/>
      <c r="W186" s="8"/>
      <c r="X186" s="8"/>
      <c r="Y186" s="10"/>
      <c r="Z186" s="10"/>
      <c r="AA186" s="10"/>
      <c r="AB186" s="10"/>
      <c r="AC186" s="10"/>
      <c r="AD186" s="10"/>
      <c r="AE186" s="10"/>
      <c r="AF186" s="10"/>
      <c r="AG186" s="10"/>
      <c r="AH186" s="10"/>
      <c r="AI186" s="10"/>
      <c r="AJ186" s="10"/>
      <c r="AK186" s="10"/>
      <c r="AL186" s="10"/>
    </row>
  </sheetData>
  <sheetProtection algorithmName="SHA-512" hashValue="VqWusdzxcKRTVZY8qk8BavAd1IT2OMBndwVPgdSVn/cvz9aAZycTbeCpGhjQ5YUA7igVIt1k5qPqxmcpCvAkhA==" saltValue="zYgXYjFGDJu5DIR/HZ3J9g==" spinCount="100000" sheet="1" selectLockedCells="1"/>
  <protectedRanges>
    <protectedRange sqref="C10 C13:C72 D12:D72 C102 C105:C164 D104:D164" name="請求サービスコード"/>
    <protectedRange sqref="N4 H4 K4 N96 H96 K96" name="サービス提供年月"/>
    <protectedRange sqref="H5:I6 K5:S6 H97:I98 K97:S98" name="事業所情報"/>
    <protectedRange sqref="AA7 AF4:AO6 AA99 AF96:AO98" name="受給者基本情報"/>
    <protectedRange sqref="F5:G5 F97:G97" name="事業所情報_1"/>
    <protectedRange sqref="F6:G6 F98:G98" name="事業所情報_2"/>
    <protectedRange sqref="AL91 AG91 AL183 AG183" name="ページ_1"/>
  </protectedRanges>
  <mergeCells count="2883">
    <mergeCell ref="BQ165:BQ166"/>
    <mergeCell ref="BQ163:BQ164"/>
    <mergeCell ref="BQ161:BQ162"/>
    <mergeCell ref="BP165:BP166"/>
    <mergeCell ref="BP163:BP164"/>
    <mergeCell ref="BP161:BP162"/>
    <mergeCell ref="BQ159:BQ160"/>
    <mergeCell ref="BQ157:BQ158"/>
    <mergeCell ref="BQ155:BQ156"/>
    <mergeCell ref="BQ153:BQ154"/>
    <mergeCell ref="BQ151:BQ152"/>
    <mergeCell ref="BQ149:BQ150"/>
    <mergeCell ref="BQ147:BQ148"/>
    <mergeCell ref="BQ145:BQ146"/>
    <mergeCell ref="BQ143:BQ144"/>
    <mergeCell ref="BQ141:BQ142"/>
    <mergeCell ref="BQ139:BQ140"/>
    <mergeCell ref="BP159:BP160"/>
    <mergeCell ref="BP157:BP158"/>
    <mergeCell ref="BP155:BP156"/>
    <mergeCell ref="BP153:BP154"/>
    <mergeCell ref="BP151:BP152"/>
    <mergeCell ref="BP149:BP150"/>
    <mergeCell ref="BP147:BP148"/>
    <mergeCell ref="BP145:BP146"/>
    <mergeCell ref="BP143:BP144"/>
    <mergeCell ref="BP141:BP142"/>
    <mergeCell ref="BP139:BP140"/>
    <mergeCell ref="BP137:BP138"/>
    <mergeCell ref="BP135:BP136"/>
    <mergeCell ref="BP133:BP134"/>
    <mergeCell ref="BP131:BP132"/>
    <mergeCell ref="BP129:BP130"/>
    <mergeCell ref="BQ125:BQ126"/>
    <mergeCell ref="BQ123:BQ124"/>
    <mergeCell ref="BQ121:BQ122"/>
    <mergeCell ref="BQ119:BQ120"/>
    <mergeCell ref="BQ117:BQ118"/>
    <mergeCell ref="BQ115:BQ116"/>
    <mergeCell ref="BQ113:BQ114"/>
    <mergeCell ref="BQ111:BQ112"/>
    <mergeCell ref="BQ109:BQ110"/>
    <mergeCell ref="BQ127:BQ128"/>
    <mergeCell ref="BP127:BP128"/>
    <mergeCell ref="BQ137:BQ138"/>
    <mergeCell ref="BQ135:BQ136"/>
    <mergeCell ref="BQ133:BQ134"/>
    <mergeCell ref="BQ131:BQ132"/>
    <mergeCell ref="BQ129:BQ130"/>
    <mergeCell ref="BQ107:BQ108"/>
    <mergeCell ref="BQ105:BQ106"/>
    <mergeCell ref="BP125:BP126"/>
    <mergeCell ref="BP123:BP124"/>
    <mergeCell ref="BP121:BP122"/>
    <mergeCell ref="BP119:BP120"/>
    <mergeCell ref="BP117:BP118"/>
    <mergeCell ref="BP115:BP116"/>
    <mergeCell ref="BP113:BP114"/>
    <mergeCell ref="BP111:BP112"/>
    <mergeCell ref="BP109:BP110"/>
    <mergeCell ref="BP107:BP108"/>
    <mergeCell ref="BP105:BP106"/>
    <mergeCell ref="BQ19:BQ20"/>
    <mergeCell ref="BQ17:BQ18"/>
    <mergeCell ref="BQ15:BQ16"/>
    <mergeCell ref="BQ13:BQ14"/>
    <mergeCell ref="BP53:BP54"/>
    <mergeCell ref="BP51:BP52"/>
    <mergeCell ref="BP49:BP50"/>
    <mergeCell ref="BP47:BP48"/>
    <mergeCell ref="BP45:BP46"/>
    <mergeCell ref="BP43:BP44"/>
    <mergeCell ref="BQ73:BQ74"/>
    <mergeCell ref="BQ71:BQ72"/>
    <mergeCell ref="BQ69:BQ70"/>
    <mergeCell ref="BQ67:BQ68"/>
    <mergeCell ref="BQ65:BQ66"/>
    <mergeCell ref="BQ63:BQ64"/>
    <mergeCell ref="BQ61:BQ62"/>
    <mergeCell ref="BQ59:BQ60"/>
    <mergeCell ref="BQ57:BQ58"/>
    <mergeCell ref="BQ55:BQ56"/>
    <mergeCell ref="BP73:BP74"/>
    <mergeCell ref="BP71:BP72"/>
    <mergeCell ref="BP69:BP70"/>
    <mergeCell ref="BP67:BP68"/>
    <mergeCell ref="BP65:BP66"/>
    <mergeCell ref="BP63:BP64"/>
    <mergeCell ref="BP61:BP62"/>
    <mergeCell ref="BP59:BP60"/>
    <mergeCell ref="BP57:BP58"/>
    <mergeCell ref="BP55:BP56"/>
    <mergeCell ref="BP13:BP14"/>
    <mergeCell ref="BP15:BP16"/>
    <mergeCell ref="BP17:BP18"/>
    <mergeCell ref="BP19:BP20"/>
    <mergeCell ref="BP21:BP22"/>
    <mergeCell ref="BP27:BP28"/>
    <mergeCell ref="BP25:BP26"/>
    <mergeCell ref="BP23:BP24"/>
    <mergeCell ref="BP41:BP42"/>
    <mergeCell ref="BP39:BP40"/>
    <mergeCell ref="BP37:BP38"/>
    <mergeCell ref="BP35:BP36"/>
    <mergeCell ref="BP33:BP34"/>
    <mergeCell ref="BP31:BP32"/>
    <mergeCell ref="BP29:BP30"/>
    <mergeCell ref="BQ53:BQ54"/>
    <mergeCell ref="BQ51:BQ52"/>
    <mergeCell ref="BQ49:BQ50"/>
    <mergeCell ref="BQ47:BQ48"/>
    <mergeCell ref="BQ45:BQ46"/>
    <mergeCell ref="BQ43:BQ44"/>
    <mergeCell ref="BQ41:BQ42"/>
    <mergeCell ref="BQ39:BQ40"/>
    <mergeCell ref="BQ37:BQ38"/>
    <mergeCell ref="BQ35:BQ36"/>
    <mergeCell ref="BQ33:BQ34"/>
    <mergeCell ref="BQ31:BQ32"/>
    <mergeCell ref="BQ29:BQ30"/>
    <mergeCell ref="BQ27:BQ28"/>
    <mergeCell ref="BQ25:BQ26"/>
    <mergeCell ref="BQ23:BQ24"/>
    <mergeCell ref="BQ21:BQ22"/>
    <mergeCell ref="I177:J177"/>
    <mergeCell ref="C178:H178"/>
    <mergeCell ref="C179:C182"/>
    <mergeCell ref="I181:J181"/>
    <mergeCell ref="K181:L181"/>
    <mergeCell ref="M181:N181"/>
    <mergeCell ref="O181:P181"/>
    <mergeCell ref="Q181:R181"/>
    <mergeCell ref="S181:T181"/>
    <mergeCell ref="U181:V181"/>
    <mergeCell ref="W181:X181"/>
    <mergeCell ref="Y181:Z181"/>
    <mergeCell ref="AA181:AB181"/>
    <mergeCell ref="AC181:AD181"/>
    <mergeCell ref="AE181:AF181"/>
    <mergeCell ref="AG181:AH181"/>
    <mergeCell ref="D179:H179"/>
    <mergeCell ref="I179:J179"/>
    <mergeCell ref="K179:L179"/>
    <mergeCell ref="M179:N179"/>
    <mergeCell ref="O179:P179"/>
    <mergeCell ref="M177:N177"/>
    <mergeCell ref="O177:P177"/>
    <mergeCell ref="AI181:AJ181"/>
    <mergeCell ref="AK181:AL181"/>
    <mergeCell ref="AM181:AN181"/>
    <mergeCell ref="D182:H182"/>
    <mergeCell ref="I182:M182"/>
    <mergeCell ref="D180:H180"/>
    <mergeCell ref="I180:J180"/>
    <mergeCell ref="K180:L180"/>
    <mergeCell ref="M180:N180"/>
    <mergeCell ref="O180:P180"/>
    <mergeCell ref="Q180:R180"/>
    <mergeCell ref="S180:T180"/>
    <mergeCell ref="U180:V180"/>
    <mergeCell ref="W180:X180"/>
    <mergeCell ref="Y180:Z180"/>
    <mergeCell ref="AA180:AB180"/>
    <mergeCell ref="AC180:AD180"/>
    <mergeCell ref="AE180:AF180"/>
    <mergeCell ref="AG180:AH180"/>
    <mergeCell ref="AI180:AJ180"/>
    <mergeCell ref="AK180:AL180"/>
    <mergeCell ref="AM180:AN180"/>
    <mergeCell ref="D181:H181"/>
    <mergeCell ref="AI179:AJ179"/>
    <mergeCell ref="AK179:AL179"/>
    <mergeCell ref="AM179:AN179"/>
    <mergeCell ref="I178:J178"/>
    <mergeCell ref="K178:L178"/>
    <mergeCell ref="M178:N178"/>
    <mergeCell ref="O178:P178"/>
    <mergeCell ref="Q178:R178"/>
    <mergeCell ref="S178:T178"/>
    <mergeCell ref="U178:V178"/>
    <mergeCell ref="W178:X178"/>
    <mergeCell ref="Y178:Z178"/>
    <mergeCell ref="AA178:AB178"/>
    <mergeCell ref="AC178:AD178"/>
    <mergeCell ref="AE178:AF178"/>
    <mergeCell ref="AG178:AH178"/>
    <mergeCell ref="AI178:AJ178"/>
    <mergeCell ref="AK178:AL178"/>
    <mergeCell ref="AM178:AN178"/>
    <mergeCell ref="Q179:R179"/>
    <mergeCell ref="S179:T179"/>
    <mergeCell ref="U179:V179"/>
    <mergeCell ref="W179:X179"/>
    <mergeCell ref="Y179:Z179"/>
    <mergeCell ref="AA179:AB179"/>
    <mergeCell ref="AC179:AD179"/>
    <mergeCell ref="AE179:AF179"/>
    <mergeCell ref="AG179:AH179"/>
    <mergeCell ref="Q177:R177"/>
    <mergeCell ref="S177:T177"/>
    <mergeCell ref="U177:V177"/>
    <mergeCell ref="W177:X177"/>
    <mergeCell ref="Y177:Z177"/>
    <mergeCell ref="AA177:AB177"/>
    <mergeCell ref="AC177:AD177"/>
    <mergeCell ref="AE177:AF177"/>
    <mergeCell ref="AG177:AH177"/>
    <mergeCell ref="AI177:AJ177"/>
    <mergeCell ref="AK177:AL177"/>
    <mergeCell ref="AM177:AN177"/>
    <mergeCell ref="AO83:AP83"/>
    <mergeCell ref="C81:C83"/>
    <mergeCell ref="C87:C90"/>
    <mergeCell ref="D83:H83"/>
    <mergeCell ref="I83:J83"/>
    <mergeCell ref="K83:L83"/>
    <mergeCell ref="M83:N83"/>
    <mergeCell ref="O83:P83"/>
    <mergeCell ref="Q83:R83"/>
    <mergeCell ref="S83:T83"/>
    <mergeCell ref="U83:V83"/>
    <mergeCell ref="W83:X83"/>
    <mergeCell ref="Y83:Z83"/>
    <mergeCell ref="AA83:AB83"/>
    <mergeCell ref="AC83:AD83"/>
    <mergeCell ref="AE83:AF83"/>
    <mergeCell ref="AG83:AH83"/>
    <mergeCell ref="C173:C175"/>
    <mergeCell ref="AI83:AJ83"/>
    <mergeCell ref="AK83:AL83"/>
    <mergeCell ref="AM83:AN83"/>
    <mergeCell ref="AO81:AP81"/>
    <mergeCell ref="D82:H82"/>
    <mergeCell ref="I82:J82"/>
    <mergeCell ref="K82:L82"/>
    <mergeCell ref="M82:N82"/>
    <mergeCell ref="O82:P82"/>
    <mergeCell ref="Q82:R82"/>
    <mergeCell ref="S82:T82"/>
    <mergeCell ref="U82:V82"/>
    <mergeCell ref="W82:X82"/>
    <mergeCell ref="Y82:Z82"/>
    <mergeCell ref="AA82:AB82"/>
    <mergeCell ref="AC82:AD82"/>
    <mergeCell ref="AE82:AF82"/>
    <mergeCell ref="AG82:AH82"/>
    <mergeCell ref="AI82:AJ82"/>
    <mergeCell ref="AK82:AL82"/>
    <mergeCell ref="AM82:AN82"/>
    <mergeCell ref="AO82:AP82"/>
    <mergeCell ref="D81:H81"/>
    <mergeCell ref="I81:J81"/>
    <mergeCell ref="K81:L81"/>
    <mergeCell ref="M81:N81"/>
    <mergeCell ref="O81:P81"/>
    <mergeCell ref="Q81:R81"/>
    <mergeCell ref="S81:T81"/>
    <mergeCell ref="U81:V81"/>
    <mergeCell ref="W81:X81"/>
    <mergeCell ref="Y81:Z81"/>
    <mergeCell ref="AA81:AB81"/>
    <mergeCell ref="AC81:AD81"/>
    <mergeCell ref="AE81:AF81"/>
    <mergeCell ref="AG81:AH81"/>
    <mergeCell ref="AI81:AJ81"/>
    <mergeCell ref="AK81:AL81"/>
    <mergeCell ref="AM81:AN81"/>
    <mergeCell ref="U79:V79"/>
    <mergeCell ref="W79:X79"/>
    <mergeCell ref="Y79:Z79"/>
    <mergeCell ref="AA79:AB79"/>
    <mergeCell ref="AC79:AD79"/>
    <mergeCell ref="AE79:AF79"/>
    <mergeCell ref="AG79:AH79"/>
    <mergeCell ref="AI79:AJ79"/>
    <mergeCell ref="AK79:AL79"/>
    <mergeCell ref="AM79:AN79"/>
    <mergeCell ref="AO79:AP79"/>
    <mergeCell ref="C80:H80"/>
    <mergeCell ref="I80:J80"/>
    <mergeCell ref="K80:L80"/>
    <mergeCell ref="M80:N80"/>
    <mergeCell ref="O80:P80"/>
    <mergeCell ref="Q80:R80"/>
    <mergeCell ref="S80:T80"/>
    <mergeCell ref="U80:V80"/>
    <mergeCell ref="W80:X80"/>
    <mergeCell ref="Y80:Z80"/>
    <mergeCell ref="AA80:AB80"/>
    <mergeCell ref="AC80:AD80"/>
    <mergeCell ref="AE80:AF80"/>
    <mergeCell ref="AG80:AH80"/>
    <mergeCell ref="AI80:AJ80"/>
    <mergeCell ref="AK80:AL80"/>
    <mergeCell ref="B1:H1"/>
    <mergeCell ref="B2:AK3"/>
    <mergeCell ref="C4:G4"/>
    <mergeCell ref="H4:K4"/>
    <mergeCell ref="L4:M4"/>
    <mergeCell ref="N4:O4"/>
    <mergeCell ref="P4:U4"/>
    <mergeCell ref="V4:AB4"/>
    <mergeCell ref="AC4:AO4"/>
    <mergeCell ref="AE15:AE16"/>
    <mergeCell ref="AF15:AF16"/>
    <mergeCell ref="AG15:AJ16"/>
    <mergeCell ref="AK15:AO16"/>
    <mergeCell ref="W13:X14"/>
    <mergeCell ref="Y13:Z14"/>
    <mergeCell ref="AA13:AC14"/>
    <mergeCell ref="AE13:AE14"/>
    <mergeCell ref="AF13:AF14"/>
    <mergeCell ref="AG13:AJ14"/>
    <mergeCell ref="L13:M14"/>
    <mergeCell ref="AK10:AO12"/>
    <mergeCell ref="S11:T12"/>
    <mergeCell ref="U11:V12"/>
    <mergeCell ref="W11:X12"/>
    <mergeCell ref="Y11:Z12"/>
    <mergeCell ref="AF7:AI8"/>
    <mergeCell ref="AJ7:AO8"/>
    <mergeCell ref="C10:D12"/>
    <mergeCell ref="E10:F12"/>
    <mergeCell ref="G10:P11"/>
    <mergeCell ref="Q10:R12"/>
    <mergeCell ref="S10:Z10"/>
    <mergeCell ref="BF13:BF14"/>
    <mergeCell ref="BG13:BG14"/>
    <mergeCell ref="AK13:AO14"/>
    <mergeCell ref="AT13:AT14"/>
    <mergeCell ref="AU13:AU14"/>
    <mergeCell ref="AV13:AV14"/>
    <mergeCell ref="S13:T14"/>
    <mergeCell ref="U13:V14"/>
    <mergeCell ref="AX13:AX14"/>
    <mergeCell ref="G12:K12"/>
    <mergeCell ref="L12:P12"/>
    <mergeCell ref="Q13:R14"/>
    <mergeCell ref="AM80:AN80"/>
    <mergeCell ref="AO80:AP80"/>
    <mergeCell ref="C5:G5"/>
    <mergeCell ref="H5:U5"/>
    <mergeCell ref="V5:AB5"/>
    <mergeCell ref="AC5:AO5"/>
    <mergeCell ref="C6:G7"/>
    <mergeCell ref="H6:U7"/>
    <mergeCell ref="V6:AB6"/>
    <mergeCell ref="AC6:AO6"/>
    <mergeCell ref="V7:Z8"/>
    <mergeCell ref="AA7:AE8"/>
    <mergeCell ref="C13:D14"/>
    <mergeCell ref="E13:F14"/>
    <mergeCell ref="G13:H14"/>
    <mergeCell ref="I13:I14"/>
    <mergeCell ref="J13:K14"/>
    <mergeCell ref="AG10:AJ12"/>
    <mergeCell ref="N13:N14"/>
    <mergeCell ref="O13:P14"/>
    <mergeCell ref="AA10:AC12"/>
    <mergeCell ref="AE10:AE12"/>
    <mergeCell ref="AF10:AF12"/>
    <mergeCell ref="AT15:AT16"/>
    <mergeCell ref="AU15:AU16"/>
    <mergeCell ref="Q15:R16"/>
    <mergeCell ref="S15:T16"/>
    <mergeCell ref="U15:V16"/>
    <mergeCell ref="W15:X16"/>
    <mergeCell ref="Y15:Z16"/>
    <mergeCell ref="AA15:AC16"/>
    <mergeCell ref="BI12:BJ12"/>
    <mergeCell ref="BN13:BN14"/>
    <mergeCell ref="BO13:BO14"/>
    <mergeCell ref="C15:D16"/>
    <mergeCell ref="E15:F16"/>
    <mergeCell ref="G15:H16"/>
    <mergeCell ref="I15:I16"/>
    <mergeCell ref="J15:K16"/>
    <mergeCell ref="L15:M16"/>
    <mergeCell ref="N15:N16"/>
    <mergeCell ref="O15:P16"/>
    <mergeCell ref="BH13:BH14"/>
    <mergeCell ref="BI13:BI14"/>
    <mergeCell ref="BJ13:BJ14"/>
    <mergeCell ref="BK13:BK14"/>
    <mergeCell ref="BL13:BL14"/>
    <mergeCell ref="BM13:BM14"/>
    <mergeCell ref="AY13:AY14"/>
    <mergeCell ref="AZ13:AZ14"/>
    <mergeCell ref="BA13:BA14"/>
    <mergeCell ref="BB13:BB14"/>
    <mergeCell ref="AW13:AW14"/>
    <mergeCell ref="BK12:BL12"/>
    <mergeCell ref="BM12:BN12"/>
    <mergeCell ref="BO15:BO16"/>
    <mergeCell ref="C17:D18"/>
    <mergeCell ref="E17:F18"/>
    <mergeCell ref="G17:H18"/>
    <mergeCell ref="I17:I18"/>
    <mergeCell ref="J17:K18"/>
    <mergeCell ref="BB15:BB16"/>
    <mergeCell ref="BF15:BF16"/>
    <mergeCell ref="BG15:BG16"/>
    <mergeCell ref="BH15:BH16"/>
    <mergeCell ref="BI15:BI16"/>
    <mergeCell ref="BJ15:BJ16"/>
    <mergeCell ref="AV15:AV16"/>
    <mergeCell ref="AW15:AW16"/>
    <mergeCell ref="AX15:AX16"/>
    <mergeCell ref="AY15:AY16"/>
    <mergeCell ref="AZ15:AZ16"/>
    <mergeCell ref="BA15:BA16"/>
    <mergeCell ref="AA17:AC18"/>
    <mergeCell ref="AE17:AE18"/>
    <mergeCell ref="AF17:AF18"/>
    <mergeCell ref="AG17:AJ18"/>
    <mergeCell ref="L17:M18"/>
    <mergeCell ref="N17:N18"/>
    <mergeCell ref="O17:P18"/>
    <mergeCell ref="Q17:R18"/>
    <mergeCell ref="S17:T18"/>
    <mergeCell ref="U17:V18"/>
    <mergeCell ref="BK15:BK16"/>
    <mergeCell ref="BL15:BL16"/>
    <mergeCell ref="BM15:BM16"/>
    <mergeCell ref="BN15:BN16"/>
    <mergeCell ref="Y19:Z20"/>
    <mergeCell ref="AA19:AC20"/>
    <mergeCell ref="BN17:BN18"/>
    <mergeCell ref="BO17:BO18"/>
    <mergeCell ref="C19:D20"/>
    <mergeCell ref="E19:F20"/>
    <mergeCell ref="G19:H20"/>
    <mergeCell ref="I19:I20"/>
    <mergeCell ref="J19:K20"/>
    <mergeCell ref="L19:M20"/>
    <mergeCell ref="N19:N20"/>
    <mergeCell ref="O19:P20"/>
    <mergeCell ref="BH17:BH18"/>
    <mergeCell ref="BI17:BI18"/>
    <mergeCell ref="BJ17:BJ18"/>
    <mergeCell ref="BK17:BK18"/>
    <mergeCell ref="BL17:BL18"/>
    <mergeCell ref="BM17:BM18"/>
    <mergeCell ref="AY17:AY18"/>
    <mergeCell ref="AZ17:AZ18"/>
    <mergeCell ref="BA17:BA18"/>
    <mergeCell ref="BB17:BB18"/>
    <mergeCell ref="BF17:BF18"/>
    <mergeCell ref="BG17:BG18"/>
    <mergeCell ref="AK17:AO18"/>
    <mergeCell ref="AT17:AT18"/>
    <mergeCell ref="AU17:AU18"/>
    <mergeCell ref="AV17:AV18"/>
    <mergeCell ref="AW17:AW18"/>
    <mergeCell ref="AX17:AX18"/>
    <mergeCell ref="W17:X18"/>
    <mergeCell ref="Y17:Z18"/>
    <mergeCell ref="BK19:BK20"/>
    <mergeCell ref="BL19:BL20"/>
    <mergeCell ref="BM19:BM20"/>
    <mergeCell ref="BN19:BN20"/>
    <mergeCell ref="BO19:BO20"/>
    <mergeCell ref="C21:D22"/>
    <mergeCell ref="E21:F22"/>
    <mergeCell ref="G21:H22"/>
    <mergeCell ref="I21:I22"/>
    <mergeCell ref="J21:K22"/>
    <mergeCell ref="BB19:BB20"/>
    <mergeCell ref="BF19:BF20"/>
    <mergeCell ref="BG19:BG20"/>
    <mergeCell ref="BH19:BH20"/>
    <mergeCell ref="BI19:BI20"/>
    <mergeCell ref="BJ19:BJ20"/>
    <mergeCell ref="AV19:AV20"/>
    <mergeCell ref="AW19:AW20"/>
    <mergeCell ref="AX19:AX20"/>
    <mergeCell ref="AY19:AY20"/>
    <mergeCell ref="AZ19:AZ20"/>
    <mergeCell ref="BA19:BA20"/>
    <mergeCell ref="AE19:AE20"/>
    <mergeCell ref="AF19:AF20"/>
    <mergeCell ref="AG19:AJ20"/>
    <mergeCell ref="AK19:AO20"/>
    <mergeCell ref="AT19:AT20"/>
    <mergeCell ref="AU19:AU20"/>
    <mergeCell ref="Q19:R20"/>
    <mergeCell ref="Q23:R24"/>
    <mergeCell ref="S23:T24"/>
    <mergeCell ref="U23:V24"/>
    <mergeCell ref="W23:X24"/>
    <mergeCell ref="Y23:Z24"/>
    <mergeCell ref="AA23:AC24"/>
    <mergeCell ref="S19:T20"/>
    <mergeCell ref="U19:V20"/>
    <mergeCell ref="W19:X20"/>
    <mergeCell ref="BF21:BF22"/>
    <mergeCell ref="BG21:BG22"/>
    <mergeCell ref="AK21:AO22"/>
    <mergeCell ref="AT21:AT22"/>
    <mergeCell ref="AU21:AU22"/>
    <mergeCell ref="AV21:AV22"/>
    <mergeCell ref="AW21:AW22"/>
    <mergeCell ref="AX21:AX22"/>
    <mergeCell ref="W21:X22"/>
    <mergeCell ref="Y21:Z22"/>
    <mergeCell ref="AA21:AC22"/>
    <mergeCell ref="AE21:AE22"/>
    <mergeCell ref="AF21:AF22"/>
    <mergeCell ref="AG21:AJ22"/>
    <mergeCell ref="BN21:BN22"/>
    <mergeCell ref="BO21:BO22"/>
    <mergeCell ref="C23:D24"/>
    <mergeCell ref="E23:F24"/>
    <mergeCell ref="G23:H24"/>
    <mergeCell ref="I23:I24"/>
    <mergeCell ref="J23:K24"/>
    <mergeCell ref="L23:M24"/>
    <mergeCell ref="N23:N24"/>
    <mergeCell ref="O23:P24"/>
    <mergeCell ref="BH21:BH22"/>
    <mergeCell ref="BI21:BI22"/>
    <mergeCell ref="BJ21:BJ22"/>
    <mergeCell ref="BK21:BK22"/>
    <mergeCell ref="BL21:BL22"/>
    <mergeCell ref="BM21:BM22"/>
    <mergeCell ref="AY21:AY22"/>
    <mergeCell ref="AZ21:AZ22"/>
    <mergeCell ref="BA21:BA22"/>
    <mergeCell ref="BB21:BB22"/>
    <mergeCell ref="L21:M22"/>
    <mergeCell ref="N21:N22"/>
    <mergeCell ref="O21:P22"/>
    <mergeCell ref="Q21:R22"/>
    <mergeCell ref="S21:T22"/>
    <mergeCell ref="U21:V22"/>
    <mergeCell ref="AE23:AE24"/>
    <mergeCell ref="AF23:AF24"/>
    <mergeCell ref="AG23:AJ24"/>
    <mergeCell ref="AK23:AO24"/>
    <mergeCell ref="AT23:AT24"/>
    <mergeCell ref="AU23:AU24"/>
    <mergeCell ref="AA25:AC26"/>
    <mergeCell ref="AE25:AE26"/>
    <mergeCell ref="AF25:AF26"/>
    <mergeCell ref="AG25:AJ26"/>
    <mergeCell ref="L25:M26"/>
    <mergeCell ref="N25:N26"/>
    <mergeCell ref="O25:P26"/>
    <mergeCell ref="Q25:R26"/>
    <mergeCell ref="S25:T26"/>
    <mergeCell ref="U25:V26"/>
    <mergeCell ref="BK23:BK24"/>
    <mergeCell ref="BL23:BL24"/>
    <mergeCell ref="BM23:BM24"/>
    <mergeCell ref="BN23:BN24"/>
    <mergeCell ref="BO23:BO24"/>
    <mergeCell ref="C25:D26"/>
    <mergeCell ref="E25:F26"/>
    <mergeCell ref="G25:H26"/>
    <mergeCell ref="I25:I26"/>
    <mergeCell ref="J25:K26"/>
    <mergeCell ref="BB23:BB24"/>
    <mergeCell ref="BF23:BF24"/>
    <mergeCell ref="BG23:BG24"/>
    <mergeCell ref="BH23:BH24"/>
    <mergeCell ref="BI23:BI24"/>
    <mergeCell ref="BJ23:BJ24"/>
    <mergeCell ref="AV23:AV24"/>
    <mergeCell ref="AW23:AW24"/>
    <mergeCell ref="AX23:AX24"/>
    <mergeCell ref="AY23:AY24"/>
    <mergeCell ref="AZ23:AZ24"/>
    <mergeCell ref="BA23:BA24"/>
    <mergeCell ref="Y27:Z28"/>
    <mergeCell ref="AA27:AC28"/>
    <mergeCell ref="BN25:BN26"/>
    <mergeCell ref="BO25:BO26"/>
    <mergeCell ref="C27:D28"/>
    <mergeCell ref="E27:F28"/>
    <mergeCell ref="G27:H28"/>
    <mergeCell ref="I27:I28"/>
    <mergeCell ref="J27:K28"/>
    <mergeCell ref="L27:M28"/>
    <mergeCell ref="N27:N28"/>
    <mergeCell ref="O27:P28"/>
    <mergeCell ref="BH25:BH26"/>
    <mergeCell ref="BI25:BI26"/>
    <mergeCell ref="BJ25:BJ26"/>
    <mergeCell ref="BK25:BK26"/>
    <mergeCell ref="BL25:BL26"/>
    <mergeCell ref="BM25:BM26"/>
    <mergeCell ref="AY25:AY26"/>
    <mergeCell ref="AZ25:AZ26"/>
    <mergeCell ref="BA25:BA26"/>
    <mergeCell ref="BB25:BB26"/>
    <mergeCell ref="BF25:BF26"/>
    <mergeCell ref="BG25:BG26"/>
    <mergeCell ref="AK25:AO26"/>
    <mergeCell ref="AT25:AT26"/>
    <mergeCell ref="AU25:AU26"/>
    <mergeCell ref="AV25:AV26"/>
    <mergeCell ref="AW25:AW26"/>
    <mergeCell ref="AX25:AX26"/>
    <mergeCell ref="W25:X26"/>
    <mergeCell ref="Y25:Z26"/>
    <mergeCell ref="BK27:BK28"/>
    <mergeCell ref="BL27:BL28"/>
    <mergeCell ref="BM27:BM28"/>
    <mergeCell ref="BN27:BN28"/>
    <mergeCell ref="BO27:BO28"/>
    <mergeCell ref="C29:D30"/>
    <mergeCell ref="E29:F30"/>
    <mergeCell ref="G29:H30"/>
    <mergeCell ref="I29:I30"/>
    <mergeCell ref="J29:K30"/>
    <mergeCell ref="BB27:BB28"/>
    <mergeCell ref="BF27:BF28"/>
    <mergeCell ref="BG27:BG28"/>
    <mergeCell ref="BH27:BH28"/>
    <mergeCell ref="BI27:BI28"/>
    <mergeCell ref="BJ27:BJ28"/>
    <mergeCell ref="AV27:AV28"/>
    <mergeCell ref="AW27:AW28"/>
    <mergeCell ref="AX27:AX28"/>
    <mergeCell ref="AY27:AY28"/>
    <mergeCell ref="AZ27:AZ28"/>
    <mergeCell ref="BA27:BA28"/>
    <mergeCell ref="AE27:AE28"/>
    <mergeCell ref="AF27:AF28"/>
    <mergeCell ref="AG27:AJ28"/>
    <mergeCell ref="AK27:AO28"/>
    <mergeCell ref="AT27:AT28"/>
    <mergeCell ref="AU27:AU28"/>
    <mergeCell ref="Q27:R28"/>
    <mergeCell ref="S27:T28"/>
    <mergeCell ref="U27:V28"/>
    <mergeCell ref="W27:X28"/>
    <mergeCell ref="BF29:BF30"/>
    <mergeCell ref="BG29:BG30"/>
    <mergeCell ref="AK29:AO30"/>
    <mergeCell ref="AT29:AT30"/>
    <mergeCell ref="AU29:AU30"/>
    <mergeCell ref="AV29:AV30"/>
    <mergeCell ref="AW29:AW30"/>
    <mergeCell ref="AX29:AX30"/>
    <mergeCell ref="W29:X30"/>
    <mergeCell ref="Y29:Z30"/>
    <mergeCell ref="AA29:AC30"/>
    <mergeCell ref="AE29:AE30"/>
    <mergeCell ref="AF29:AF30"/>
    <mergeCell ref="AG29:AJ30"/>
    <mergeCell ref="L29:M30"/>
    <mergeCell ref="N29:N30"/>
    <mergeCell ref="O29:P30"/>
    <mergeCell ref="Q29:R30"/>
    <mergeCell ref="S29:T30"/>
    <mergeCell ref="U29:V30"/>
    <mergeCell ref="AE31:AE32"/>
    <mergeCell ref="AF31:AF32"/>
    <mergeCell ref="AG31:AJ32"/>
    <mergeCell ref="AK31:AO32"/>
    <mergeCell ref="AT31:AT32"/>
    <mergeCell ref="AU31:AU32"/>
    <mergeCell ref="Q31:R32"/>
    <mergeCell ref="S31:T32"/>
    <mergeCell ref="U31:V32"/>
    <mergeCell ref="W31:X32"/>
    <mergeCell ref="Y31:Z32"/>
    <mergeCell ref="AA31:AC32"/>
    <mergeCell ref="BN29:BN30"/>
    <mergeCell ref="BO29:BO30"/>
    <mergeCell ref="C31:D32"/>
    <mergeCell ref="E31:F32"/>
    <mergeCell ref="G31:H32"/>
    <mergeCell ref="I31:I32"/>
    <mergeCell ref="J31:K32"/>
    <mergeCell ref="L31:M32"/>
    <mergeCell ref="N31:N32"/>
    <mergeCell ref="O31:P32"/>
    <mergeCell ref="BH29:BH30"/>
    <mergeCell ref="BI29:BI30"/>
    <mergeCell ref="BJ29:BJ30"/>
    <mergeCell ref="BK29:BK30"/>
    <mergeCell ref="BL29:BL30"/>
    <mergeCell ref="BM29:BM30"/>
    <mergeCell ref="AY29:AY30"/>
    <mergeCell ref="AZ29:AZ30"/>
    <mergeCell ref="BA29:BA30"/>
    <mergeCell ref="BB29:BB30"/>
    <mergeCell ref="AA33:AC34"/>
    <mergeCell ref="AE33:AE34"/>
    <mergeCell ref="AF33:AF34"/>
    <mergeCell ref="AG33:AJ34"/>
    <mergeCell ref="L33:M34"/>
    <mergeCell ref="N33:N34"/>
    <mergeCell ref="O33:P34"/>
    <mergeCell ref="Q33:R34"/>
    <mergeCell ref="S33:T34"/>
    <mergeCell ref="U33:V34"/>
    <mergeCell ref="BK31:BK32"/>
    <mergeCell ref="BL31:BL32"/>
    <mergeCell ref="BM31:BM32"/>
    <mergeCell ref="BN31:BN32"/>
    <mergeCell ref="BO31:BO32"/>
    <mergeCell ref="C33:D34"/>
    <mergeCell ref="E33:F34"/>
    <mergeCell ref="G33:H34"/>
    <mergeCell ref="I33:I34"/>
    <mergeCell ref="J33:K34"/>
    <mergeCell ref="BB31:BB32"/>
    <mergeCell ref="BF31:BF32"/>
    <mergeCell ref="BG31:BG32"/>
    <mergeCell ref="BH31:BH32"/>
    <mergeCell ref="BI31:BI32"/>
    <mergeCell ref="BJ31:BJ32"/>
    <mergeCell ref="AV31:AV32"/>
    <mergeCell ref="AW31:AW32"/>
    <mergeCell ref="AX31:AX32"/>
    <mergeCell ref="AY31:AY32"/>
    <mergeCell ref="AZ31:AZ32"/>
    <mergeCell ref="BA31:BA32"/>
    <mergeCell ref="Y35:Z36"/>
    <mergeCell ref="AA35:AC36"/>
    <mergeCell ref="BN33:BN34"/>
    <mergeCell ref="BO33:BO34"/>
    <mergeCell ref="C35:D36"/>
    <mergeCell ref="E35:F36"/>
    <mergeCell ref="G35:H36"/>
    <mergeCell ref="I35:I36"/>
    <mergeCell ref="J35:K36"/>
    <mergeCell ref="L35:M36"/>
    <mergeCell ref="N35:N36"/>
    <mergeCell ref="O35:P36"/>
    <mergeCell ref="BH33:BH34"/>
    <mergeCell ref="BI33:BI34"/>
    <mergeCell ref="BJ33:BJ34"/>
    <mergeCell ref="BK33:BK34"/>
    <mergeCell ref="BL33:BL34"/>
    <mergeCell ref="BM33:BM34"/>
    <mergeCell ref="AY33:AY34"/>
    <mergeCell ref="AZ33:AZ34"/>
    <mergeCell ref="BA33:BA34"/>
    <mergeCell ref="BB33:BB34"/>
    <mergeCell ref="BF33:BF34"/>
    <mergeCell ref="BG33:BG34"/>
    <mergeCell ref="AK33:AO34"/>
    <mergeCell ref="AT33:AT34"/>
    <mergeCell ref="AU33:AU34"/>
    <mergeCell ref="AV33:AV34"/>
    <mergeCell ref="AW33:AW34"/>
    <mergeCell ref="AX33:AX34"/>
    <mergeCell ref="W33:X34"/>
    <mergeCell ref="Y33:Z34"/>
    <mergeCell ref="BK35:BK36"/>
    <mergeCell ref="BL35:BL36"/>
    <mergeCell ref="BM35:BM36"/>
    <mergeCell ref="BN35:BN36"/>
    <mergeCell ref="BO35:BO36"/>
    <mergeCell ref="C37:D38"/>
    <mergeCell ref="E37:F38"/>
    <mergeCell ref="G37:H38"/>
    <mergeCell ref="I37:I38"/>
    <mergeCell ref="J37:K38"/>
    <mergeCell ref="BB35:BB36"/>
    <mergeCell ref="BF35:BF36"/>
    <mergeCell ref="BG35:BG36"/>
    <mergeCell ref="BH35:BH36"/>
    <mergeCell ref="BI35:BI36"/>
    <mergeCell ref="BJ35:BJ36"/>
    <mergeCell ref="AV35:AV36"/>
    <mergeCell ref="AW35:AW36"/>
    <mergeCell ref="AX35:AX36"/>
    <mergeCell ref="AY35:AY36"/>
    <mergeCell ref="AZ35:AZ36"/>
    <mergeCell ref="BA35:BA36"/>
    <mergeCell ref="AE35:AE36"/>
    <mergeCell ref="AF35:AF36"/>
    <mergeCell ref="AG35:AJ36"/>
    <mergeCell ref="AK35:AO36"/>
    <mergeCell ref="AT35:AT36"/>
    <mergeCell ref="AU35:AU36"/>
    <mergeCell ref="Q35:R36"/>
    <mergeCell ref="S35:T36"/>
    <mergeCell ref="U35:V36"/>
    <mergeCell ref="W35:X36"/>
    <mergeCell ref="BF37:BF38"/>
    <mergeCell ref="BG37:BG38"/>
    <mergeCell ref="AK37:AO38"/>
    <mergeCell ref="AT37:AT38"/>
    <mergeCell ref="AU37:AU38"/>
    <mergeCell ref="AV37:AV38"/>
    <mergeCell ref="AW37:AW38"/>
    <mergeCell ref="AX37:AX38"/>
    <mergeCell ref="W37:X38"/>
    <mergeCell ref="Y37:Z38"/>
    <mergeCell ref="AA37:AC38"/>
    <mergeCell ref="AE37:AE38"/>
    <mergeCell ref="AF37:AF38"/>
    <mergeCell ref="AG37:AJ38"/>
    <mergeCell ref="L37:M38"/>
    <mergeCell ref="N37:N38"/>
    <mergeCell ref="O37:P38"/>
    <mergeCell ref="Q37:R38"/>
    <mergeCell ref="S37:T38"/>
    <mergeCell ref="U37:V38"/>
    <mergeCell ref="AE39:AE40"/>
    <mergeCell ref="AF39:AF40"/>
    <mergeCell ref="AG39:AJ40"/>
    <mergeCell ref="AK39:AO40"/>
    <mergeCell ref="AT39:AT40"/>
    <mergeCell ref="AU39:AU40"/>
    <mergeCell ref="Q39:R40"/>
    <mergeCell ref="S39:T40"/>
    <mergeCell ref="U39:V40"/>
    <mergeCell ref="W39:X40"/>
    <mergeCell ref="Y39:Z40"/>
    <mergeCell ref="AA39:AC40"/>
    <mergeCell ref="BN37:BN38"/>
    <mergeCell ref="BO37:BO38"/>
    <mergeCell ref="C39:D40"/>
    <mergeCell ref="E39:F40"/>
    <mergeCell ref="G39:H40"/>
    <mergeCell ref="I39:I40"/>
    <mergeCell ref="J39:K40"/>
    <mergeCell ref="L39:M40"/>
    <mergeCell ref="N39:N40"/>
    <mergeCell ref="O39:P40"/>
    <mergeCell ref="BH37:BH38"/>
    <mergeCell ref="BI37:BI38"/>
    <mergeCell ref="BJ37:BJ38"/>
    <mergeCell ref="BK37:BK38"/>
    <mergeCell ref="BL37:BL38"/>
    <mergeCell ref="BM37:BM38"/>
    <mergeCell ref="AY37:AY38"/>
    <mergeCell ref="AZ37:AZ38"/>
    <mergeCell ref="BA37:BA38"/>
    <mergeCell ref="BB37:BB38"/>
    <mergeCell ref="AA41:AC42"/>
    <mergeCell ref="AE41:AE42"/>
    <mergeCell ref="AF41:AF42"/>
    <mergeCell ref="AG41:AJ42"/>
    <mergeCell ref="L41:M42"/>
    <mergeCell ref="N41:N42"/>
    <mergeCell ref="O41:P42"/>
    <mergeCell ref="Q41:R42"/>
    <mergeCell ref="S41:T42"/>
    <mergeCell ref="U41:V42"/>
    <mergeCell ref="BK39:BK40"/>
    <mergeCell ref="BL39:BL40"/>
    <mergeCell ref="BM39:BM40"/>
    <mergeCell ref="BN39:BN40"/>
    <mergeCell ref="BO39:BO40"/>
    <mergeCell ref="C41:D42"/>
    <mergeCell ref="E41:F42"/>
    <mergeCell ref="G41:H42"/>
    <mergeCell ref="I41:I42"/>
    <mergeCell ref="J41:K42"/>
    <mergeCell ref="BB39:BB40"/>
    <mergeCell ref="BF39:BF40"/>
    <mergeCell ref="BG39:BG40"/>
    <mergeCell ref="BH39:BH40"/>
    <mergeCell ref="BI39:BI40"/>
    <mergeCell ref="BJ39:BJ40"/>
    <mergeCell ref="AV39:AV40"/>
    <mergeCell ref="AW39:AW40"/>
    <mergeCell ref="AX39:AX40"/>
    <mergeCell ref="AY39:AY40"/>
    <mergeCell ref="AZ39:AZ40"/>
    <mergeCell ref="BA39:BA40"/>
    <mergeCell ref="Y43:Z44"/>
    <mergeCell ref="AA43:AC44"/>
    <mergeCell ref="BN41:BN42"/>
    <mergeCell ref="BO41:BO42"/>
    <mergeCell ref="C43:D44"/>
    <mergeCell ref="E43:F44"/>
    <mergeCell ref="G43:H44"/>
    <mergeCell ref="I43:I44"/>
    <mergeCell ref="J43:K44"/>
    <mergeCell ref="L43:M44"/>
    <mergeCell ref="N43:N44"/>
    <mergeCell ref="O43:P44"/>
    <mergeCell ref="BH41:BH42"/>
    <mergeCell ref="BI41:BI42"/>
    <mergeCell ref="BJ41:BJ42"/>
    <mergeCell ref="BK41:BK42"/>
    <mergeCell ref="BL41:BL42"/>
    <mergeCell ref="BM41:BM42"/>
    <mergeCell ref="AY41:AY42"/>
    <mergeCell ref="AZ41:AZ42"/>
    <mergeCell ref="BA41:BA42"/>
    <mergeCell ref="BB41:BB42"/>
    <mergeCell ref="BF41:BF42"/>
    <mergeCell ref="BG41:BG42"/>
    <mergeCell ref="AK41:AO42"/>
    <mergeCell ref="AT41:AT42"/>
    <mergeCell ref="AU41:AU42"/>
    <mergeCell ref="AV41:AV42"/>
    <mergeCell ref="AW41:AW42"/>
    <mergeCell ref="AX41:AX42"/>
    <mergeCell ref="W41:X42"/>
    <mergeCell ref="Y41:Z42"/>
    <mergeCell ref="BK43:BK44"/>
    <mergeCell ref="BL43:BL44"/>
    <mergeCell ref="BM43:BM44"/>
    <mergeCell ref="BN43:BN44"/>
    <mergeCell ref="BO43:BO44"/>
    <mergeCell ref="C45:D46"/>
    <mergeCell ref="E45:F46"/>
    <mergeCell ref="G45:H46"/>
    <mergeCell ref="I45:I46"/>
    <mergeCell ref="J45:K46"/>
    <mergeCell ref="BB43:BB44"/>
    <mergeCell ref="BF43:BF44"/>
    <mergeCell ref="BG43:BG44"/>
    <mergeCell ref="BH43:BH44"/>
    <mergeCell ref="BI43:BI44"/>
    <mergeCell ref="BJ43:BJ44"/>
    <mergeCell ref="AV43:AV44"/>
    <mergeCell ref="AW43:AW44"/>
    <mergeCell ref="AX43:AX44"/>
    <mergeCell ref="AY43:AY44"/>
    <mergeCell ref="AZ43:AZ44"/>
    <mergeCell ref="BA43:BA44"/>
    <mergeCell ref="AE43:AE44"/>
    <mergeCell ref="AF43:AF44"/>
    <mergeCell ref="AG43:AJ44"/>
    <mergeCell ref="AK43:AO44"/>
    <mergeCell ref="AT43:AT44"/>
    <mergeCell ref="AU43:AU44"/>
    <mergeCell ref="Q43:R44"/>
    <mergeCell ref="S43:T44"/>
    <mergeCell ref="U43:V44"/>
    <mergeCell ref="W43:X44"/>
    <mergeCell ref="BF45:BF46"/>
    <mergeCell ref="BG45:BG46"/>
    <mergeCell ref="AK45:AO46"/>
    <mergeCell ref="AT45:AT46"/>
    <mergeCell ref="AU45:AU46"/>
    <mergeCell ref="AV45:AV46"/>
    <mergeCell ref="AW45:AW46"/>
    <mergeCell ref="AX45:AX46"/>
    <mergeCell ref="W45:X46"/>
    <mergeCell ref="Y45:Z46"/>
    <mergeCell ref="AA45:AC46"/>
    <mergeCell ref="AE45:AE46"/>
    <mergeCell ref="AF45:AF46"/>
    <mergeCell ref="AG45:AJ46"/>
    <mergeCell ref="L45:M46"/>
    <mergeCell ref="N45:N46"/>
    <mergeCell ref="O45:P46"/>
    <mergeCell ref="Q45:R46"/>
    <mergeCell ref="S45:T46"/>
    <mergeCell ref="U45:V46"/>
    <mergeCell ref="AE47:AE48"/>
    <mergeCell ref="AF47:AF48"/>
    <mergeCell ref="AG47:AJ48"/>
    <mergeCell ref="AK47:AO48"/>
    <mergeCell ref="AT47:AT48"/>
    <mergeCell ref="AU47:AU48"/>
    <mergeCell ref="Q47:R48"/>
    <mergeCell ref="S47:T48"/>
    <mergeCell ref="U47:V48"/>
    <mergeCell ref="W47:X48"/>
    <mergeCell ref="Y47:Z48"/>
    <mergeCell ref="AA47:AC48"/>
    <mergeCell ref="BN45:BN46"/>
    <mergeCell ref="BO45:BO46"/>
    <mergeCell ref="C47:D48"/>
    <mergeCell ref="E47:F48"/>
    <mergeCell ref="G47:H48"/>
    <mergeCell ref="I47:I48"/>
    <mergeCell ref="J47:K48"/>
    <mergeCell ref="L47:M48"/>
    <mergeCell ref="N47:N48"/>
    <mergeCell ref="O47:P48"/>
    <mergeCell ref="BH45:BH46"/>
    <mergeCell ref="BI45:BI46"/>
    <mergeCell ref="BJ45:BJ46"/>
    <mergeCell ref="BK45:BK46"/>
    <mergeCell ref="BL45:BL46"/>
    <mergeCell ref="BM45:BM46"/>
    <mergeCell ref="AY45:AY46"/>
    <mergeCell ref="AZ45:AZ46"/>
    <mergeCell ref="BA45:BA46"/>
    <mergeCell ref="BB45:BB46"/>
    <mergeCell ref="AA49:AC50"/>
    <mergeCell ref="AE49:AE50"/>
    <mergeCell ref="AF49:AF50"/>
    <mergeCell ref="AG49:AJ50"/>
    <mergeCell ref="L49:M50"/>
    <mergeCell ref="N49:N50"/>
    <mergeCell ref="O49:P50"/>
    <mergeCell ref="Q49:R50"/>
    <mergeCell ref="S49:T50"/>
    <mergeCell ref="U49:V50"/>
    <mergeCell ref="BK47:BK48"/>
    <mergeCell ref="BL47:BL48"/>
    <mergeCell ref="BM47:BM48"/>
    <mergeCell ref="BN47:BN48"/>
    <mergeCell ref="BO47:BO48"/>
    <mergeCell ref="C49:D50"/>
    <mergeCell ref="E49:F50"/>
    <mergeCell ref="G49:H50"/>
    <mergeCell ref="I49:I50"/>
    <mergeCell ref="J49:K50"/>
    <mergeCell ref="BB47:BB48"/>
    <mergeCell ref="BF47:BF48"/>
    <mergeCell ref="BG47:BG48"/>
    <mergeCell ref="BH47:BH48"/>
    <mergeCell ref="BI47:BI48"/>
    <mergeCell ref="BJ47:BJ48"/>
    <mergeCell ref="AV47:AV48"/>
    <mergeCell ref="AW47:AW48"/>
    <mergeCell ref="AX47:AX48"/>
    <mergeCell ref="AY47:AY48"/>
    <mergeCell ref="AZ47:AZ48"/>
    <mergeCell ref="BA47:BA48"/>
    <mergeCell ref="Y51:Z52"/>
    <mergeCell ref="AA51:AC52"/>
    <mergeCell ref="BN49:BN50"/>
    <mergeCell ref="BO49:BO50"/>
    <mergeCell ref="C51:D52"/>
    <mergeCell ref="E51:F52"/>
    <mergeCell ref="G51:H52"/>
    <mergeCell ref="I51:I52"/>
    <mergeCell ref="J51:K52"/>
    <mergeCell ref="L51:M52"/>
    <mergeCell ref="N51:N52"/>
    <mergeCell ref="O51:P52"/>
    <mergeCell ref="BH49:BH50"/>
    <mergeCell ref="BI49:BI50"/>
    <mergeCell ref="BJ49:BJ50"/>
    <mergeCell ref="BK49:BK50"/>
    <mergeCell ref="BL49:BL50"/>
    <mergeCell ref="BM49:BM50"/>
    <mergeCell ref="AY49:AY50"/>
    <mergeCell ref="AZ49:AZ50"/>
    <mergeCell ref="BA49:BA50"/>
    <mergeCell ref="BB49:BB50"/>
    <mergeCell ref="BF49:BF50"/>
    <mergeCell ref="BG49:BG50"/>
    <mergeCell ref="AK49:AO50"/>
    <mergeCell ref="AT49:AT50"/>
    <mergeCell ref="AU49:AU50"/>
    <mergeCell ref="AV49:AV50"/>
    <mergeCell ref="AW49:AW50"/>
    <mergeCell ref="AX49:AX50"/>
    <mergeCell ref="W49:X50"/>
    <mergeCell ref="Y49:Z50"/>
    <mergeCell ref="BK51:BK52"/>
    <mergeCell ref="BL51:BL52"/>
    <mergeCell ref="BM51:BM52"/>
    <mergeCell ref="BN51:BN52"/>
    <mergeCell ref="BO51:BO52"/>
    <mergeCell ref="C53:D54"/>
    <mergeCell ref="E53:F54"/>
    <mergeCell ref="G53:H54"/>
    <mergeCell ref="I53:I54"/>
    <mergeCell ref="J53:K54"/>
    <mergeCell ref="BB51:BB52"/>
    <mergeCell ref="BF51:BF52"/>
    <mergeCell ref="BG51:BG52"/>
    <mergeCell ref="BH51:BH52"/>
    <mergeCell ref="BI51:BI52"/>
    <mergeCell ref="BJ51:BJ52"/>
    <mergeCell ref="AV51:AV52"/>
    <mergeCell ref="AW51:AW52"/>
    <mergeCell ref="AX51:AX52"/>
    <mergeCell ref="AY51:AY52"/>
    <mergeCell ref="AZ51:AZ52"/>
    <mergeCell ref="BA51:BA52"/>
    <mergeCell ref="AE51:AE52"/>
    <mergeCell ref="AF51:AF52"/>
    <mergeCell ref="AG51:AJ52"/>
    <mergeCell ref="AK51:AO52"/>
    <mergeCell ref="AT51:AT52"/>
    <mergeCell ref="AU51:AU52"/>
    <mergeCell ref="Q51:R52"/>
    <mergeCell ref="S51:T52"/>
    <mergeCell ref="U51:V52"/>
    <mergeCell ref="W51:X52"/>
    <mergeCell ref="BF53:BF54"/>
    <mergeCell ref="BG53:BG54"/>
    <mergeCell ref="AK53:AO54"/>
    <mergeCell ref="AT53:AT54"/>
    <mergeCell ref="AU53:AU54"/>
    <mergeCell ref="AV53:AV54"/>
    <mergeCell ref="AW53:AW54"/>
    <mergeCell ref="AX53:AX54"/>
    <mergeCell ref="W53:X54"/>
    <mergeCell ref="Y53:Z54"/>
    <mergeCell ref="AA53:AC54"/>
    <mergeCell ref="AE53:AE54"/>
    <mergeCell ref="AF53:AF54"/>
    <mergeCell ref="AG53:AJ54"/>
    <mergeCell ref="L53:M54"/>
    <mergeCell ref="N53:N54"/>
    <mergeCell ref="O53:P54"/>
    <mergeCell ref="Q53:R54"/>
    <mergeCell ref="S53:T54"/>
    <mergeCell ref="U53:V54"/>
    <mergeCell ref="AE55:AE56"/>
    <mergeCell ref="AF55:AF56"/>
    <mergeCell ref="AG55:AJ56"/>
    <mergeCell ref="AK55:AO56"/>
    <mergeCell ref="AT55:AT56"/>
    <mergeCell ref="AU55:AU56"/>
    <mergeCell ref="Q55:R56"/>
    <mergeCell ref="S55:T56"/>
    <mergeCell ref="U55:V56"/>
    <mergeCell ref="W55:X56"/>
    <mergeCell ref="Y55:Z56"/>
    <mergeCell ref="AA55:AC56"/>
    <mergeCell ref="BN53:BN54"/>
    <mergeCell ref="BO53:BO54"/>
    <mergeCell ref="C55:D56"/>
    <mergeCell ref="E55:F56"/>
    <mergeCell ref="G55:H56"/>
    <mergeCell ref="I55:I56"/>
    <mergeCell ref="J55:K56"/>
    <mergeCell ref="L55:M56"/>
    <mergeCell ref="N55:N56"/>
    <mergeCell ref="O55:P56"/>
    <mergeCell ref="BH53:BH54"/>
    <mergeCell ref="BI53:BI54"/>
    <mergeCell ref="BJ53:BJ54"/>
    <mergeCell ref="BK53:BK54"/>
    <mergeCell ref="BL53:BL54"/>
    <mergeCell ref="BM53:BM54"/>
    <mergeCell ref="AY53:AY54"/>
    <mergeCell ref="AZ53:AZ54"/>
    <mergeCell ref="BA53:BA54"/>
    <mergeCell ref="BB53:BB54"/>
    <mergeCell ref="AA57:AC58"/>
    <mergeCell ref="AE57:AE58"/>
    <mergeCell ref="AF57:AF58"/>
    <mergeCell ref="AG57:AJ58"/>
    <mergeCell ref="L57:M58"/>
    <mergeCell ref="N57:N58"/>
    <mergeCell ref="O57:P58"/>
    <mergeCell ref="Q57:R58"/>
    <mergeCell ref="S57:T58"/>
    <mergeCell ref="U57:V58"/>
    <mergeCell ref="BK55:BK56"/>
    <mergeCell ref="BL55:BL56"/>
    <mergeCell ref="BM55:BM56"/>
    <mergeCell ref="BN55:BN56"/>
    <mergeCell ref="BO55:BO56"/>
    <mergeCell ref="C57:D58"/>
    <mergeCell ref="E57:F58"/>
    <mergeCell ref="G57:H58"/>
    <mergeCell ref="I57:I58"/>
    <mergeCell ref="J57:K58"/>
    <mergeCell ref="BB55:BB56"/>
    <mergeCell ref="BF55:BF56"/>
    <mergeCell ref="BG55:BG56"/>
    <mergeCell ref="BH55:BH56"/>
    <mergeCell ref="BI55:BI56"/>
    <mergeCell ref="BJ55:BJ56"/>
    <mergeCell ref="AV55:AV56"/>
    <mergeCell ref="AW55:AW56"/>
    <mergeCell ref="AX55:AX56"/>
    <mergeCell ref="AY55:AY56"/>
    <mergeCell ref="AZ55:AZ56"/>
    <mergeCell ref="BA55:BA56"/>
    <mergeCell ref="Y59:Z60"/>
    <mergeCell ref="AA59:AC60"/>
    <mergeCell ref="BN57:BN58"/>
    <mergeCell ref="BO57:BO58"/>
    <mergeCell ref="C59:D60"/>
    <mergeCell ref="E59:F60"/>
    <mergeCell ref="G59:H60"/>
    <mergeCell ref="I59:I60"/>
    <mergeCell ref="J59:K60"/>
    <mergeCell ref="L59:M60"/>
    <mergeCell ref="N59:N60"/>
    <mergeCell ref="O59:P60"/>
    <mergeCell ref="BH57:BH58"/>
    <mergeCell ref="BI57:BI58"/>
    <mergeCell ref="BJ57:BJ58"/>
    <mergeCell ref="BK57:BK58"/>
    <mergeCell ref="BL57:BL58"/>
    <mergeCell ref="BM57:BM58"/>
    <mergeCell ref="AY57:AY58"/>
    <mergeCell ref="AZ57:AZ58"/>
    <mergeCell ref="BA57:BA58"/>
    <mergeCell ref="BB57:BB58"/>
    <mergeCell ref="BF57:BF58"/>
    <mergeCell ref="BG57:BG58"/>
    <mergeCell ref="AK57:AO58"/>
    <mergeCell ref="AT57:AT58"/>
    <mergeCell ref="AU57:AU58"/>
    <mergeCell ref="AV57:AV58"/>
    <mergeCell ref="AW57:AW58"/>
    <mergeCell ref="AX57:AX58"/>
    <mergeCell ref="W57:X58"/>
    <mergeCell ref="Y57:Z58"/>
    <mergeCell ref="BK59:BK60"/>
    <mergeCell ref="BL59:BL60"/>
    <mergeCell ref="BM59:BM60"/>
    <mergeCell ref="BN59:BN60"/>
    <mergeCell ref="BO59:BO60"/>
    <mergeCell ref="C61:D62"/>
    <mergeCell ref="E61:F62"/>
    <mergeCell ref="G61:H62"/>
    <mergeCell ref="I61:I62"/>
    <mergeCell ref="J61:K62"/>
    <mergeCell ref="BB59:BB60"/>
    <mergeCell ref="BF59:BF60"/>
    <mergeCell ref="BG59:BG60"/>
    <mergeCell ref="BH59:BH60"/>
    <mergeCell ref="BI59:BI60"/>
    <mergeCell ref="BJ59:BJ60"/>
    <mergeCell ref="AV59:AV60"/>
    <mergeCell ref="AW59:AW60"/>
    <mergeCell ref="AX59:AX60"/>
    <mergeCell ref="AY59:AY60"/>
    <mergeCell ref="AZ59:AZ60"/>
    <mergeCell ref="BA59:BA60"/>
    <mergeCell ref="AE59:AE60"/>
    <mergeCell ref="AF59:AF60"/>
    <mergeCell ref="AG59:AJ60"/>
    <mergeCell ref="AK59:AO60"/>
    <mergeCell ref="AT59:AT60"/>
    <mergeCell ref="AU59:AU60"/>
    <mergeCell ref="Q59:R60"/>
    <mergeCell ref="S59:T60"/>
    <mergeCell ref="U59:V60"/>
    <mergeCell ref="W59:X60"/>
    <mergeCell ref="BF61:BF62"/>
    <mergeCell ref="BG61:BG62"/>
    <mergeCell ref="AK61:AO62"/>
    <mergeCell ref="AT61:AT62"/>
    <mergeCell ref="AU61:AU62"/>
    <mergeCell ref="AV61:AV62"/>
    <mergeCell ref="AW61:AW62"/>
    <mergeCell ref="AX61:AX62"/>
    <mergeCell ref="W61:X62"/>
    <mergeCell ref="Y61:Z62"/>
    <mergeCell ref="AA61:AC62"/>
    <mergeCell ref="AE61:AE62"/>
    <mergeCell ref="AF61:AF62"/>
    <mergeCell ref="AG61:AJ62"/>
    <mergeCell ref="L61:M62"/>
    <mergeCell ref="N61:N62"/>
    <mergeCell ref="O61:P62"/>
    <mergeCell ref="Q61:R62"/>
    <mergeCell ref="S61:T62"/>
    <mergeCell ref="U61:V62"/>
    <mergeCell ref="AE63:AE64"/>
    <mergeCell ref="AF63:AF64"/>
    <mergeCell ref="AG63:AJ64"/>
    <mergeCell ref="AK63:AO64"/>
    <mergeCell ref="AT63:AT64"/>
    <mergeCell ref="AU63:AU64"/>
    <mergeCell ref="Q63:R64"/>
    <mergeCell ref="S63:T64"/>
    <mergeCell ref="U63:V64"/>
    <mergeCell ref="W63:X64"/>
    <mergeCell ref="Y63:Z64"/>
    <mergeCell ref="AA63:AC64"/>
    <mergeCell ref="BN61:BN62"/>
    <mergeCell ref="BO61:BO62"/>
    <mergeCell ref="C63:D64"/>
    <mergeCell ref="E63:F64"/>
    <mergeCell ref="G63:H64"/>
    <mergeCell ref="I63:I64"/>
    <mergeCell ref="J63:K64"/>
    <mergeCell ref="L63:M64"/>
    <mergeCell ref="N63:N64"/>
    <mergeCell ref="O63:P64"/>
    <mergeCell ref="BH61:BH62"/>
    <mergeCell ref="BI61:BI62"/>
    <mergeCell ref="BJ61:BJ62"/>
    <mergeCell ref="BK61:BK62"/>
    <mergeCell ref="BL61:BL62"/>
    <mergeCell ref="BM61:BM62"/>
    <mergeCell ref="AY61:AY62"/>
    <mergeCell ref="AZ61:AZ62"/>
    <mergeCell ref="BA61:BA62"/>
    <mergeCell ref="BB61:BB62"/>
    <mergeCell ref="AA65:AC66"/>
    <mergeCell ref="AE65:AE66"/>
    <mergeCell ref="AF65:AF66"/>
    <mergeCell ref="AG65:AJ66"/>
    <mergeCell ref="L65:M66"/>
    <mergeCell ref="N65:N66"/>
    <mergeCell ref="O65:P66"/>
    <mergeCell ref="Q65:R66"/>
    <mergeCell ref="S65:T66"/>
    <mergeCell ref="U65:V66"/>
    <mergeCell ref="BK63:BK64"/>
    <mergeCell ref="BL63:BL64"/>
    <mergeCell ref="BM63:BM64"/>
    <mergeCell ref="BN63:BN64"/>
    <mergeCell ref="BO63:BO64"/>
    <mergeCell ref="C65:D66"/>
    <mergeCell ref="E65:F66"/>
    <mergeCell ref="G65:H66"/>
    <mergeCell ref="I65:I66"/>
    <mergeCell ref="J65:K66"/>
    <mergeCell ref="BB63:BB64"/>
    <mergeCell ref="BF63:BF64"/>
    <mergeCell ref="BG63:BG64"/>
    <mergeCell ref="BH63:BH64"/>
    <mergeCell ref="BI63:BI64"/>
    <mergeCell ref="BJ63:BJ64"/>
    <mergeCell ref="AV63:AV64"/>
    <mergeCell ref="AW63:AW64"/>
    <mergeCell ref="AX63:AX64"/>
    <mergeCell ref="AY63:AY64"/>
    <mergeCell ref="AZ63:AZ64"/>
    <mergeCell ref="BA63:BA64"/>
    <mergeCell ref="Y67:Z68"/>
    <mergeCell ref="AA67:AC68"/>
    <mergeCell ref="BN65:BN66"/>
    <mergeCell ref="BO65:BO66"/>
    <mergeCell ref="C67:D68"/>
    <mergeCell ref="E67:F68"/>
    <mergeCell ref="G67:H68"/>
    <mergeCell ref="I67:I68"/>
    <mergeCell ref="J67:K68"/>
    <mergeCell ref="L67:M68"/>
    <mergeCell ref="N67:N68"/>
    <mergeCell ref="O67:P68"/>
    <mergeCell ref="BH65:BH66"/>
    <mergeCell ref="BI65:BI66"/>
    <mergeCell ref="BJ65:BJ66"/>
    <mergeCell ref="BK65:BK66"/>
    <mergeCell ref="BL65:BL66"/>
    <mergeCell ref="BM65:BM66"/>
    <mergeCell ref="AY65:AY66"/>
    <mergeCell ref="AZ65:AZ66"/>
    <mergeCell ref="BA65:BA66"/>
    <mergeCell ref="BB65:BB66"/>
    <mergeCell ref="BF65:BF66"/>
    <mergeCell ref="BG65:BG66"/>
    <mergeCell ref="AK65:AO66"/>
    <mergeCell ref="AT65:AT66"/>
    <mergeCell ref="AU65:AU66"/>
    <mergeCell ref="AV65:AV66"/>
    <mergeCell ref="AW65:AW66"/>
    <mergeCell ref="AX65:AX66"/>
    <mergeCell ref="W65:X66"/>
    <mergeCell ref="Y65:Z66"/>
    <mergeCell ref="BK67:BK68"/>
    <mergeCell ref="BL67:BL68"/>
    <mergeCell ref="BM67:BM68"/>
    <mergeCell ref="BN67:BN68"/>
    <mergeCell ref="BO67:BO68"/>
    <mergeCell ref="C69:D70"/>
    <mergeCell ref="E69:F70"/>
    <mergeCell ref="G69:H70"/>
    <mergeCell ref="I69:I70"/>
    <mergeCell ref="J69:K70"/>
    <mergeCell ref="BB67:BB68"/>
    <mergeCell ref="BF67:BF68"/>
    <mergeCell ref="BG67:BG68"/>
    <mergeCell ref="BH67:BH68"/>
    <mergeCell ref="BI67:BI68"/>
    <mergeCell ref="BJ67:BJ68"/>
    <mergeCell ref="AV67:AV68"/>
    <mergeCell ref="AW67:AW68"/>
    <mergeCell ref="AX67:AX68"/>
    <mergeCell ref="AY67:AY68"/>
    <mergeCell ref="AZ67:AZ68"/>
    <mergeCell ref="BA67:BA68"/>
    <mergeCell ref="AE67:AE68"/>
    <mergeCell ref="AF67:AF68"/>
    <mergeCell ref="AG67:AJ68"/>
    <mergeCell ref="AK67:AO68"/>
    <mergeCell ref="AT67:AT68"/>
    <mergeCell ref="AU67:AU68"/>
    <mergeCell ref="Q67:R68"/>
    <mergeCell ref="S67:T68"/>
    <mergeCell ref="U67:V68"/>
    <mergeCell ref="W67:X68"/>
    <mergeCell ref="AK69:AO70"/>
    <mergeCell ref="AT69:AT70"/>
    <mergeCell ref="AU69:AU70"/>
    <mergeCell ref="AV69:AV70"/>
    <mergeCell ref="AW69:AW70"/>
    <mergeCell ref="AX69:AX70"/>
    <mergeCell ref="W69:X70"/>
    <mergeCell ref="Y69:Z70"/>
    <mergeCell ref="AA69:AC70"/>
    <mergeCell ref="AE69:AE70"/>
    <mergeCell ref="AF69:AF70"/>
    <mergeCell ref="AG69:AJ70"/>
    <mergeCell ref="L69:M70"/>
    <mergeCell ref="N69:N70"/>
    <mergeCell ref="O69:P70"/>
    <mergeCell ref="Q69:R70"/>
    <mergeCell ref="S69:T70"/>
    <mergeCell ref="U69:V70"/>
    <mergeCell ref="AG71:AJ72"/>
    <mergeCell ref="AK71:AO72"/>
    <mergeCell ref="AT71:AT72"/>
    <mergeCell ref="AU71:AU72"/>
    <mergeCell ref="Q71:R72"/>
    <mergeCell ref="S71:T72"/>
    <mergeCell ref="U71:V72"/>
    <mergeCell ref="W71:X72"/>
    <mergeCell ref="Y71:Z72"/>
    <mergeCell ref="AA71:AC72"/>
    <mergeCell ref="BN69:BN70"/>
    <mergeCell ref="BO69:BO70"/>
    <mergeCell ref="C71:D72"/>
    <mergeCell ref="E71:F72"/>
    <mergeCell ref="G71:H72"/>
    <mergeCell ref="I71:I72"/>
    <mergeCell ref="J71:K72"/>
    <mergeCell ref="L71:M72"/>
    <mergeCell ref="N71:N72"/>
    <mergeCell ref="O71:P72"/>
    <mergeCell ref="BH69:BH70"/>
    <mergeCell ref="BI69:BI70"/>
    <mergeCell ref="BJ69:BJ70"/>
    <mergeCell ref="BK69:BK70"/>
    <mergeCell ref="BL69:BL70"/>
    <mergeCell ref="BM69:BM70"/>
    <mergeCell ref="AY69:AY70"/>
    <mergeCell ref="AZ69:AZ70"/>
    <mergeCell ref="BA69:BA70"/>
    <mergeCell ref="BB69:BB70"/>
    <mergeCell ref="BF69:BF70"/>
    <mergeCell ref="BG69:BG70"/>
    <mergeCell ref="AF73:AF74"/>
    <mergeCell ref="AG73:AJ74"/>
    <mergeCell ref="L73:M74"/>
    <mergeCell ref="N73:N74"/>
    <mergeCell ref="O73:P74"/>
    <mergeCell ref="Q73:R74"/>
    <mergeCell ref="S73:T74"/>
    <mergeCell ref="U73:V74"/>
    <mergeCell ref="BK71:BK72"/>
    <mergeCell ref="BL71:BL72"/>
    <mergeCell ref="BM71:BM72"/>
    <mergeCell ref="BN71:BN72"/>
    <mergeCell ref="BO71:BO72"/>
    <mergeCell ref="C73:D74"/>
    <mergeCell ref="E73:F74"/>
    <mergeCell ref="G73:H74"/>
    <mergeCell ref="I73:I74"/>
    <mergeCell ref="J73:K74"/>
    <mergeCell ref="BB71:BB72"/>
    <mergeCell ref="BF71:BF72"/>
    <mergeCell ref="BG71:BG72"/>
    <mergeCell ref="BH71:BH72"/>
    <mergeCell ref="BI71:BI72"/>
    <mergeCell ref="BJ71:BJ72"/>
    <mergeCell ref="AV71:AV72"/>
    <mergeCell ref="AW71:AW72"/>
    <mergeCell ref="AX71:AX72"/>
    <mergeCell ref="AY71:AY72"/>
    <mergeCell ref="AZ71:AZ72"/>
    <mergeCell ref="BA71:BA72"/>
    <mergeCell ref="AE71:AE72"/>
    <mergeCell ref="AF71:AF72"/>
    <mergeCell ref="BN73:BN74"/>
    <mergeCell ref="BO73:BO74"/>
    <mergeCell ref="C76:H77"/>
    <mergeCell ref="I76:K77"/>
    <mergeCell ref="L76:M77"/>
    <mergeCell ref="N76:Q77"/>
    <mergeCell ref="R76:V77"/>
    <mergeCell ref="W76:AA77"/>
    <mergeCell ref="AB76:AF77"/>
    <mergeCell ref="AG76:AI77"/>
    <mergeCell ref="BH73:BH74"/>
    <mergeCell ref="BI73:BI74"/>
    <mergeCell ref="BJ73:BJ74"/>
    <mergeCell ref="BK73:BK74"/>
    <mergeCell ref="BL73:BL74"/>
    <mergeCell ref="BM73:BM74"/>
    <mergeCell ref="AY73:AY74"/>
    <mergeCell ref="AZ73:AZ74"/>
    <mergeCell ref="BA73:BA74"/>
    <mergeCell ref="BB73:BB74"/>
    <mergeCell ref="BF73:BF74"/>
    <mergeCell ref="BG73:BG74"/>
    <mergeCell ref="AK73:AO74"/>
    <mergeCell ref="AT73:AT74"/>
    <mergeCell ref="AU73:AU74"/>
    <mergeCell ref="AV73:AV74"/>
    <mergeCell ref="AW73:AW74"/>
    <mergeCell ref="AX73:AX74"/>
    <mergeCell ref="W73:X74"/>
    <mergeCell ref="Y73:Z74"/>
    <mergeCell ref="AA73:AC74"/>
    <mergeCell ref="AE73:AE74"/>
    <mergeCell ref="AM85:AN85"/>
    <mergeCell ref="AO85:AP85"/>
    <mergeCell ref="C86:H86"/>
    <mergeCell ref="I86:J86"/>
    <mergeCell ref="K86:L86"/>
    <mergeCell ref="M86:N86"/>
    <mergeCell ref="O86:P86"/>
    <mergeCell ref="Q86:R86"/>
    <mergeCell ref="S86:T86"/>
    <mergeCell ref="U86:V86"/>
    <mergeCell ref="AA85:AB85"/>
    <mergeCell ref="AC85:AD85"/>
    <mergeCell ref="AE85:AF85"/>
    <mergeCell ref="AG85:AH85"/>
    <mergeCell ref="AI85:AJ85"/>
    <mergeCell ref="AK85:AL85"/>
    <mergeCell ref="AJ76:AP77"/>
    <mergeCell ref="I85:J85"/>
    <mergeCell ref="K85:L85"/>
    <mergeCell ref="M85:N85"/>
    <mergeCell ref="O85:P85"/>
    <mergeCell ref="Q85:R85"/>
    <mergeCell ref="S85:T85"/>
    <mergeCell ref="U85:V85"/>
    <mergeCell ref="W85:X85"/>
    <mergeCell ref="Y85:Z85"/>
    <mergeCell ref="I79:J79"/>
    <mergeCell ref="K79:L79"/>
    <mergeCell ref="M79:N79"/>
    <mergeCell ref="O79:P79"/>
    <mergeCell ref="Q79:R79"/>
    <mergeCell ref="S79:T79"/>
    <mergeCell ref="Q87:R87"/>
    <mergeCell ref="S87:T87"/>
    <mergeCell ref="U87:V87"/>
    <mergeCell ref="W87:X87"/>
    <mergeCell ref="Y87:Z87"/>
    <mergeCell ref="AA87:AB87"/>
    <mergeCell ref="AI86:AJ86"/>
    <mergeCell ref="AK86:AL86"/>
    <mergeCell ref="AM86:AN86"/>
    <mergeCell ref="AO86:AP86"/>
    <mergeCell ref="D87:H87"/>
    <mergeCell ref="I87:J87"/>
    <mergeCell ref="K87:L87"/>
    <mergeCell ref="M87:N87"/>
    <mergeCell ref="O87:P87"/>
    <mergeCell ref="W86:X86"/>
    <mergeCell ref="Y86:Z86"/>
    <mergeCell ref="AA86:AB86"/>
    <mergeCell ref="AC86:AD86"/>
    <mergeCell ref="AE86:AF86"/>
    <mergeCell ref="AG86:AH86"/>
    <mergeCell ref="AK88:AL88"/>
    <mergeCell ref="AM88:AN88"/>
    <mergeCell ref="AO88:AP88"/>
    <mergeCell ref="D89:H89"/>
    <mergeCell ref="I89:J89"/>
    <mergeCell ref="K89:L89"/>
    <mergeCell ref="M89:N89"/>
    <mergeCell ref="O89:P89"/>
    <mergeCell ref="Q89:R89"/>
    <mergeCell ref="S89:T89"/>
    <mergeCell ref="Y88:Z88"/>
    <mergeCell ref="AA88:AB88"/>
    <mergeCell ref="AC88:AD88"/>
    <mergeCell ref="AE88:AF88"/>
    <mergeCell ref="AG88:AH88"/>
    <mergeCell ref="AI88:AJ88"/>
    <mergeCell ref="AO87:AP87"/>
    <mergeCell ref="D88:H88"/>
    <mergeCell ref="I88:J88"/>
    <mergeCell ref="K88:L88"/>
    <mergeCell ref="M88:N88"/>
    <mergeCell ref="O88:P88"/>
    <mergeCell ref="Q88:R88"/>
    <mergeCell ref="S88:T88"/>
    <mergeCell ref="U88:V88"/>
    <mergeCell ref="W88:X88"/>
    <mergeCell ref="AC87:AD87"/>
    <mergeCell ref="AE87:AF87"/>
    <mergeCell ref="AG87:AH87"/>
    <mergeCell ref="AI87:AJ87"/>
    <mergeCell ref="AK87:AL87"/>
    <mergeCell ref="AM87:AN87"/>
    <mergeCell ref="AG91:AI91"/>
    <mergeCell ref="AJ91:AK91"/>
    <mergeCell ref="AL91:AN91"/>
    <mergeCell ref="AO91:AP91"/>
    <mergeCell ref="B93:H93"/>
    <mergeCell ref="B94:AK95"/>
    <mergeCell ref="AG89:AH89"/>
    <mergeCell ref="AI89:AJ89"/>
    <mergeCell ref="AK89:AL89"/>
    <mergeCell ref="AM89:AN89"/>
    <mergeCell ref="AO89:AP89"/>
    <mergeCell ref="D90:H90"/>
    <mergeCell ref="I90:M90"/>
    <mergeCell ref="U89:V89"/>
    <mergeCell ref="W89:X89"/>
    <mergeCell ref="Y89:Z89"/>
    <mergeCell ref="AA89:AB89"/>
    <mergeCell ref="AC89:AD89"/>
    <mergeCell ref="AE89:AF89"/>
    <mergeCell ref="AA99:AE100"/>
    <mergeCell ref="AF99:AI100"/>
    <mergeCell ref="AJ99:AO100"/>
    <mergeCell ref="C102:D104"/>
    <mergeCell ref="E102:F104"/>
    <mergeCell ref="G102:P103"/>
    <mergeCell ref="Q102:R104"/>
    <mergeCell ref="S102:Z102"/>
    <mergeCell ref="AA102:AC104"/>
    <mergeCell ref="AE102:AE104"/>
    <mergeCell ref="AC96:AO96"/>
    <mergeCell ref="C97:G97"/>
    <mergeCell ref="H97:U97"/>
    <mergeCell ref="V97:AB97"/>
    <mergeCell ref="AC97:AO97"/>
    <mergeCell ref="C98:G99"/>
    <mergeCell ref="H98:U99"/>
    <mergeCell ref="V98:AB98"/>
    <mergeCell ref="AC98:AO98"/>
    <mergeCell ref="V99:Z100"/>
    <mergeCell ref="C96:G96"/>
    <mergeCell ref="H96:K96"/>
    <mergeCell ref="L96:M96"/>
    <mergeCell ref="N96:O96"/>
    <mergeCell ref="P96:U96"/>
    <mergeCell ref="V96:AB96"/>
    <mergeCell ref="AA105:AC106"/>
    <mergeCell ref="AE105:AE106"/>
    <mergeCell ref="AF105:AF106"/>
    <mergeCell ref="AG105:AJ106"/>
    <mergeCell ref="L105:M106"/>
    <mergeCell ref="N105:N106"/>
    <mergeCell ref="O105:P106"/>
    <mergeCell ref="Q105:R106"/>
    <mergeCell ref="S105:T106"/>
    <mergeCell ref="U105:V106"/>
    <mergeCell ref="G104:K104"/>
    <mergeCell ref="L104:P104"/>
    <mergeCell ref="BI104:BJ104"/>
    <mergeCell ref="BK104:BL104"/>
    <mergeCell ref="BM104:BN104"/>
    <mergeCell ref="C105:D106"/>
    <mergeCell ref="E105:F106"/>
    <mergeCell ref="G105:H106"/>
    <mergeCell ref="I105:I106"/>
    <mergeCell ref="J105:K106"/>
    <mergeCell ref="AF102:AF104"/>
    <mergeCell ref="AG102:AJ104"/>
    <mergeCell ref="AK102:AO104"/>
    <mergeCell ref="S103:T104"/>
    <mergeCell ref="U103:V104"/>
    <mergeCell ref="W103:X104"/>
    <mergeCell ref="Y103:Z104"/>
    <mergeCell ref="Y107:Z108"/>
    <mergeCell ref="AA107:AC108"/>
    <mergeCell ref="BN105:BN106"/>
    <mergeCell ref="BO105:BO106"/>
    <mergeCell ref="C107:D108"/>
    <mergeCell ref="E107:F108"/>
    <mergeCell ref="G107:H108"/>
    <mergeCell ref="I107:I108"/>
    <mergeCell ref="J107:K108"/>
    <mergeCell ref="L107:M108"/>
    <mergeCell ref="N107:N108"/>
    <mergeCell ref="O107:P108"/>
    <mergeCell ref="BH105:BH106"/>
    <mergeCell ref="BI105:BI106"/>
    <mergeCell ref="BJ105:BJ106"/>
    <mergeCell ref="BK105:BK106"/>
    <mergeCell ref="BL105:BL106"/>
    <mergeCell ref="BM105:BM106"/>
    <mergeCell ref="AY105:AY106"/>
    <mergeCell ref="AZ105:AZ106"/>
    <mergeCell ref="BA105:BA106"/>
    <mergeCell ref="BB105:BB106"/>
    <mergeCell ref="BF105:BF106"/>
    <mergeCell ref="BG105:BG106"/>
    <mergeCell ref="AK105:AO106"/>
    <mergeCell ref="AT105:AT106"/>
    <mergeCell ref="AU105:AU106"/>
    <mergeCell ref="AV105:AV106"/>
    <mergeCell ref="AW105:AW106"/>
    <mergeCell ref="AX105:AX106"/>
    <mergeCell ref="W105:X106"/>
    <mergeCell ref="Y105:Z106"/>
    <mergeCell ref="BK107:BK108"/>
    <mergeCell ref="BL107:BL108"/>
    <mergeCell ref="BM107:BM108"/>
    <mergeCell ref="BN107:BN108"/>
    <mergeCell ref="BO107:BO108"/>
    <mergeCell ref="C109:D110"/>
    <mergeCell ref="E109:F110"/>
    <mergeCell ref="G109:H110"/>
    <mergeCell ref="I109:I110"/>
    <mergeCell ref="J109:K110"/>
    <mergeCell ref="BB107:BB108"/>
    <mergeCell ref="BF107:BF108"/>
    <mergeCell ref="BG107:BG108"/>
    <mergeCell ref="BH107:BH108"/>
    <mergeCell ref="BI107:BI108"/>
    <mergeCell ref="BJ107:BJ108"/>
    <mergeCell ref="AV107:AV108"/>
    <mergeCell ref="AW107:AW108"/>
    <mergeCell ref="AX107:AX108"/>
    <mergeCell ref="AY107:AY108"/>
    <mergeCell ref="AZ107:AZ108"/>
    <mergeCell ref="BA107:BA108"/>
    <mergeCell ref="AE107:AE108"/>
    <mergeCell ref="AF107:AF108"/>
    <mergeCell ref="AG107:AJ108"/>
    <mergeCell ref="AK107:AO108"/>
    <mergeCell ref="AT107:AT108"/>
    <mergeCell ref="AU107:AU108"/>
    <mergeCell ref="Q107:R108"/>
    <mergeCell ref="S107:T108"/>
    <mergeCell ref="U107:V108"/>
    <mergeCell ref="W107:X108"/>
    <mergeCell ref="BF109:BF110"/>
    <mergeCell ref="BG109:BG110"/>
    <mergeCell ref="AK109:AO110"/>
    <mergeCell ref="AT109:AT110"/>
    <mergeCell ref="AU109:AU110"/>
    <mergeCell ref="AV109:AV110"/>
    <mergeCell ref="AW109:AW110"/>
    <mergeCell ref="AX109:AX110"/>
    <mergeCell ref="W109:X110"/>
    <mergeCell ref="Y109:Z110"/>
    <mergeCell ref="AA109:AC110"/>
    <mergeCell ref="AE109:AE110"/>
    <mergeCell ref="AF109:AF110"/>
    <mergeCell ref="AG109:AJ110"/>
    <mergeCell ref="L109:M110"/>
    <mergeCell ref="N109:N110"/>
    <mergeCell ref="O109:P110"/>
    <mergeCell ref="Q109:R110"/>
    <mergeCell ref="S109:T110"/>
    <mergeCell ref="U109:V110"/>
    <mergeCell ref="AE111:AE112"/>
    <mergeCell ref="AF111:AF112"/>
    <mergeCell ref="AG111:AJ112"/>
    <mergeCell ref="AK111:AO112"/>
    <mergeCell ref="AT111:AT112"/>
    <mergeCell ref="AU111:AU112"/>
    <mergeCell ref="Q111:R112"/>
    <mergeCell ref="S111:T112"/>
    <mergeCell ref="U111:V112"/>
    <mergeCell ref="W111:X112"/>
    <mergeCell ref="Y111:Z112"/>
    <mergeCell ref="AA111:AC112"/>
    <mergeCell ref="BN109:BN110"/>
    <mergeCell ref="BO109:BO110"/>
    <mergeCell ref="C111:D112"/>
    <mergeCell ref="E111:F112"/>
    <mergeCell ref="G111:H112"/>
    <mergeCell ref="I111:I112"/>
    <mergeCell ref="J111:K112"/>
    <mergeCell ref="L111:M112"/>
    <mergeCell ref="N111:N112"/>
    <mergeCell ref="O111:P112"/>
    <mergeCell ref="BH109:BH110"/>
    <mergeCell ref="BI109:BI110"/>
    <mergeCell ref="BJ109:BJ110"/>
    <mergeCell ref="BK109:BK110"/>
    <mergeCell ref="BL109:BL110"/>
    <mergeCell ref="BM109:BM110"/>
    <mergeCell ref="AY109:AY110"/>
    <mergeCell ref="AZ109:AZ110"/>
    <mergeCell ref="BA109:BA110"/>
    <mergeCell ref="BB109:BB110"/>
    <mergeCell ref="AA113:AC114"/>
    <mergeCell ref="AE113:AE114"/>
    <mergeCell ref="AF113:AF114"/>
    <mergeCell ref="AG113:AJ114"/>
    <mergeCell ref="L113:M114"/>
    <mergeCell ref="N113:N114"/>
    <mergeCell ref="O113:P114"/>
    <mergeCell ref="Q113:R114"/>
    <mergeCell ref="S113:T114"/>
    <mergeCell ref="U113:V114"/>
    <mergeCell ref="BK111:BK112"/>
    <mergeCell ref="BL111:BL112"/>
    <mergeCell ref="BM111:BM112"/>
    <mergeCell ref="BN111:BN112"/>
    <mergeCell ref="BO111:BO112"/>
    <mergeCell ref="C113:D114"/>
    <mergeCell ref="E113:F114"/>
    <mergeCell ref="G113:H114"/>
    <mergeCell ref="I113:I114"/>
    <mergeCell ref="J113:K114"/>
    <mergeCell ref="BB111:BB112"/>
    <mergeCell ref="BF111:BF112"/>
    <mergeCell ref="BG111:BG112"/>
    <mergeCell ref="BH111:BH112"/>
    <mergeCell ref="BI111:BI112"/>
    <mergeCell ref="BJ111:BJ112"/>
    <mergeCell ref="AV111:AV112"/>
    <mergeCell ref="AW111:AW112"/>
    <mergeCell ref="AX111:AX112"/>
    <mergeCell ref="AY111:AY112"/>
    <mergeCell ref="AZ111:AZ112"/>
    <mergeCell ref="BA111:BA112"/>
    <mergeCell ref="Y115:Z116"/>
    <mergeCell ref="AA115:AC116"/>
    <mergeCell ref="BN113:BN114"/>
    <mergeCell ref="BO113:BO114"/>
    <mergeCell ref="C115:D116"/>
    <mergeCell ref="E115:F116"/>
    <mergeCell ref="G115:H116"/>
    <mergeCell ref="I115:I116"/>
    <mergeCell ref="J115:K116"/>
    <mergeCell ref="L115:M116"/>
    <mergeCell ref="N115:N116"/>
    <mergeCell ref="O115:P116"/>
    <mergeCell ref="BH113:BH114"/>
    <mergeCell ref="BI113:BI114"/>
    <mergeCell ref="BJ113:BJ114"/>
    <mergeCell ref="BK113:BK114"/>
    <mergeCell ref="BL113:BL114"/>
    <mergeCell ref="BM113:BM114"/>
    <mergeCell ref="AY113:AY114"/>
    <mergeCell ref="AZ113:AZ114"/>
    <mergeCell ref="BA113:BA114"/>
    <mergeCell ref="BB113:BB114"/>
    <mergeCell ref="BF113:BF114"/>
    <mergeCell ref="BG113:BG114"/>
    <mergeCell ref="AK113:AO114"/>
    <mergeCell ref="AT113:AT114"/>
    <mergeCell ref="AU113:AU114"/>
    <mergeCell ref="AV113:AV114"/>
    <mergeCell ref="AW113:AW114"/>
    <mergeCell ref="AX113:AX114"/>
    <mergeCell ref="W113:X114"/>
    <mergeCell ref="Y113:Z114"/>
    <mergeCell ref="BK115:BK116"/>
    <mergeCell ref="BL115:BL116"/>
    <mergeCell ref="BM115:BM116"/>
    <mergeCell ref="BN115:BN116"/>
    <mergeCell ref="BO115:BO116"/>
    <mergeCell ref="C117:D118"/>
    <mergeCell ref="E117:F118"/>
    <mergeCell ref="G117:H118"/>
    <mergeCell ref="I117:I118"/>
    <mergeCell ref="J117:K118"/>
    <mergeCell ref="BB115:BB116"/>
    <mergeCell ref="BF115:BF116"/>
    <mergeCell ref="BG115:BG116"/>
    <mergeCell ref="BH115:BH116"/>
    <mergeCell ref="BI115:BI116"/>
    <mergeCell ref="BJ115:BJ116"/>
    <mergeCell ref="AV115:AV116"/>
    <mergeCell ref="AW115:AW116"/>
    <mergeCell ref="AX115:AX116"/>
    <mergeCell ref="AY115:AY116"/>
    <mergeCell ref="AZ115:AZ116"/>
    <mergeCell ref="BA115:BA116"/>
    <mergeCell ref="AE115:AE116"/>
    <mergeCell ref="AF115:AF116"/>
    <mergeCell ref="AG115:AJ116"/>
    <mergeCell ref="AK115:AO116"/>
    <mergeCell ref="AT115:AT116"/>
    <mergeCell ref="AU115:AU116"/>
    <mergeCell ref="Q115:R116"/>
    <mergeCell ref="S115:T116"/>
    <mergeCell ref="U115:V116"/>
    <mergeCell ref="W115:X116"/>
    <mergeCell ref="BF117:BF118"/>
    <mergeCell ref="BG117:BG118"/>
    <mergeCell ref="AK117:AO118"/>
    <mergeCell ref="AT117:AT118"/>
    <mergeCell ref="AU117:AU118"/>
    <mergeCell ref="AV117:AV118"/>
    <mergeCell ref="AW117:AW118"/>
    <mergeCell ref="AX117:AX118"/>
    <mergeCell ref="W117:X118"/>
    <mergeCell ref="Y117:Z118"/>
    <mergeCell ref="AA117:AC118"/>
    <mergeCell ref="AE117:AE118"/>
    <mergeCell ref="AF117:AF118"/>
    <mergeCell ref="AG117:AJ118"/>
    <mergeCell ref="L117:M118"/>
    <mergeCell ref="N117:N118"/>
    <mergeCell ref="O117:P118"/>
    <mergeCell ref="Q117:R118"/>
    <mergeCell ref="S117:T118"/>
    <mergeCell ref="U117:V118"/>
    <mergeCell ref="AE119:AE120"/>
    <mergeCell ref="AF119:AF120"/>
    <mergeCell ref="AG119:AJ120"/>
    <mergeCell ref="AK119:AO120"/>
    <mergeCell ref="AT119:AT120"/>
    <mergeCell ref="AU119:AU120"/>
    <mergeCell ref="Q119:R120"/>
    <mergeCell ref="S119:T120"/>
    <mergeCell ref="U119:V120"/>
    <mergeCell ref="W119:X120"/>
    <mergeCell ref="Y119:Z120"/>
    <mergeCell ref="AA119:AC120"/>
    <mergeCell ref="BN117:BN118"/>
    <mergeCell ref="BO117:BO118"/>
    <mergeCell ref="C119:D120"/>
    <mergeCell ref="E119:F120"/>
    <mergeCell ref="G119:H120"/>
    <mergeCell ref="I119:I120"/>
    <mergeCell ref="J119:K120"/>
    <mergeCell ref="L119:M120"/>
    <mergeCell ref="N119:N120"/>
    <mergeCell ref="O119:P120"/>
    <mergeCell ref="BH117:BH118"/>
    <mergeCell ref="BI117:BI118"/>
    <mergeCell ref="BJ117:BJ118"/>
    <mergeCell ref="BK117:BK118"/>
    <mergeCell ref="BL117:BL118"/>
    <mergeCell ref="BM117:BM118"/>
    <mergeCell ref="AY117:AY118"/>
    <mergeCell ref="AZ117:AZ118"/>
    <mergeCell ref="BA117:BA118"/>
    <mergeCell ref="BB117:BB118"/>
    <mergeCell ref="AA121:AC122"/>
    <mergeCell ref="AE121:AE122"/>
    <mergeCell ref="AF121:AF122"/>
    <mergeCell ref="AG121:AJ122"/>
    <mergeCell ref="L121:M122"/>
    <mergeCell ref="N121:N122"/>
    <mergeCell ref="O121:P122"/>
    <mergeCell ref="Q121:R122"/>
    <mergeCell ref="S121:T122"/>
    <mergeCell ref="U121:V122"/>
    <mergeCell ref="BK119:BK120"/>
    <mergeCell ref="BL119:BL120"/>
    <mergeCell ref="BM119:BM120"/>
    <mergeCell ref="BN119:BN120"/>
    <mergeCell ref="BO119:BO120"/>
    <mergeCell ref="C121:D122"/>
    <mergeCell ref="E121:F122"/>
    <mergeCell ref="G121:H122"/>
    <mergeCell ref="I121:I122"/>
    <mergeCell ref="J121:K122"/>
    <mergeCell ref="BB119:BB120"/>
    <mergeCell ref="BF119:BF120"/>
    <mergeCell ref="BG119:BG120"/>
    <mergeCell ref="BH119:BH120"/>
    <mergeCell ref="BI119:BI120"/>
    <mergeCell ref="BJ119:BJ120"/>
    <mergeCell ref="AV119:AV120"/>
    <mergeCell ref="AW119:AW120"/>
    <mergeCell ref="AX119:AX120"/>
    <mergeCell ref="AY119:AY120"/>
    <mergeCell ref="AZ119:AZ120"/>
    <mergeCell ref="BA119:BA120"/>
    <mergeCell ref="Y123:Z124"/>
    <mergeCell ref="AA123:AC124"/>
    <mergeCell ref="BN121:BN122"/>
    <mergeCell ref="BO121:BO122"/>
    <mergeCell ref="C123:D124"/>
    <mergeCell ref="E123:F124"/>
    <mergeCell ref="G123:H124"/>
    <mergeCell ref="I123:I124"/>
    <mergeCell ref="J123:K124"/>
    <mergeCell ref="L123:M124"/>
    <mergeCell ref="N123:N124"/>
    <mergeCell ref="O123:P124"/>
    <mergeCell ref="BH121:BH122"/>
    <mergeCell ref="BI121:BI122"/>
    <mergeCell ref="BJ121:BJ122"/>
    <mergeCell ref="BK121:BK122"/>
    <mergeCell ref="BL121:BL122"/>
    <mergeCell ref="BM121:BM122"/>
    <mergeCell ref="AY121:AY122"/>
    <mergeCell ref="AZ121:AZ122"/>
    <mergeCell ref="BA121:BA122"/>
    <mergeCell ref="BB121:BB122"/>
    <mergeCell ref="BF121:BF122"/>
    <mergeCell ref="BG121:BG122"/>
    <mergeCell ref="AK121:AO122"/>
    <mergeCell ref="AT121:AT122"/>
    <mergeCell ref="AU121:AU122"/>
    <mergeCell ref="AV121:AV122"/>
    <mergeCell ref="AW121:AW122"/>
    <mergeCell ref="AX121:AX122"/>
    <mergeCell ref="W121:X122"/>
    <mergeCell ref="Y121:Z122"/>
    <mergeCell ref="BK123:BK124"/>
    <mergeCell ref="BL123:BL124"/>
    <mergeCell ref="BM123:BM124"/>
    <mergeCell ref="BN123:BN124"/>
    <mergeCell ref="BO123:BO124"/>
    <mergeCell ref="C125:D126"/>
    <mergeCell ref="E125:F126"/>
    <mergeCell ref="G125:H126"/>
    <mergeCell ref="I125:I126"/>
    <mergeCell ref="J125:K126"/>
    <mergeCell ref="BB123:BB124"/>
    <mergeCell ref="BF123:BF124"/>
    <mergeCell ref="BG123:BG124"/>
    <mergeCell ref="BH123:BH124"/>
    <mergeCell ref="BI123:BI124"/>
    <mergeCell ref="BJ123:BJ124"/>
    <mergeCell ref="AV123:AV124"/>
    <mergeCell ref="AW123:AW124"/>
    <mergeCell ref="AX123:AX124"/>
    <mergeCell ref="AY123:AY124"/>
    <mergeCell ref="AZ123:AZ124"/>
    <mergeCell ref="BA123:BA124"/>
    <mergeCell ref="AE123:AE124"/>
    <mergeCell ref="AF123:AF124"/>
    <mergeCell ref="AG123:AJ124"/>
    <mergeCell ref="AK123:AO124"/>
    <mergeCell ref="AT123:AT124"/>
    <mergeCell ref="AU123:AU124"/>
    <mergeCell ref="Q123:R124"/>
    <mergeCell ref="S123:T124"/>
    <mergeCell ref="U123:V124"/>
    <mergeCell ref="W123:X124"/>
    <mergeCell ref="BF125:BF126"/>
    <mergeCell ref="BG125:BG126"/>
    <mergeCell ref="AK125:AO126"/>
    <mergeCell ref="AT125:AT126"/>
    <mergeCell ref="AU125:AU126"/>
    <mergeCell ref="AV125:AV126"/>
    <mergeCell ref="AW125:AW126"/>
    <mergeCell ref="AX125:AX126"/>
    <mergeCell ref="W125:X126"/>
    <mergeCell ref="Y125:Z126"/>
    <mergeCell ref="AA125:AC126"/>
    <mergeCell ref="AE125:AE126"/>
    <mergeCell ref="AF125:AF126"/>
    <mergeCell ref="AG125:AJ126"/>
    <mergeCell ref="L125:M126"/>
    <mergeCell ref="N125:N126"/>
    <mergeCell ref="O125:P126"/>
    <mergeCell ref="Q125:R126"/>
    <mergeCell ref="S125:T126"/>
    <mergeCell ref="U125:V126"/>
    <mergeCell ref="AE127:AE128"/>
    <mergeCell ref="AF127:AF128"/>
    <mergeCell ref="AG127:AJ128"/>
    <mergeCell ref="AK127:AO128"/>
    <mergeCell ref="AT127:AT128"/>
    <mergeCell ref="AU127:AU128"/>
    <mergeCell ref="Q127:R128"/>
    <mergeCell ref="S127:T128"/>
    <mergeCell ref="U127:V128"/>
    <mergeCell ref="W127:X128"/>
    <mergeCell ref="Y127:Z128"/>
    <mergeCell ref="AA127:AC128"/>
    <mergeCell ref="BN125:BN126"/>
    <mergeCell ref="BO125:BO126"/>
    <mergeCell ref="C127:D128"/>
    <mergeCell ref="E127:F128"/>
    <mergeCell ref="G127:H128"/>
    <mergeCell ref="I127:I128"/>
    <mergeCell ref="J127:K128"/>
    <mergeCell ref="L127:M128"/>
    <mergeCell ref="N127:N128"/>
    <mergeCell ref="O127:P128"/>
    <mergeCell ref="BH125:BH126"/>
    <mergeCell ref="BI125:BI126"/>
    <mergeCell ref="BJ125:BJ126"/>
    <mergeCell ref="BK125:BK126"/>
    <mergeCell ref="BL125:BL126"/>
    <mergeCell ref="BM125:BM126"/>
    <mergeCell ref="AY125:AY126"/>
    <mergeCell ref="AZ125:AZ126"/>
    <mergeCell ref="BA125:BA126"/>
    <mergeCell ref="BB125:BB126"/>
    <mergeCell ref="AA129:AC130"/>
    <mergeCell ref="AE129:AE130"/>
    <mergeCell ref="AF129:AF130"/>
    <mergeCell ref="AG129:AJ130"/>
    <mergeCell ref="L129:M130"/>
    <mergeCell ref="N129:N130"/>
    <mergeCell ref="O129:P130"/>
    <mergeCell ref="Q129:R130"/>
    <mergeCell ref="S129:T130"/>
    <mergeCell ref="U129:V130"/>
    <mergeCell ref="BK127:BK128"/>
    <mergeCell ref="BL127:BL128"/>
    <mergeCell ref="BM127:BM128"/>
    <mergeCell ref="BN127:BN128"/>
    <mergeCell ref="BO127:BO128"/>
    <mergeCell ref="C129:D130"/>
    <mergeCell ref="E129:F130"/>
    <mergeCell ref="G129:H130"/>
    <mergeCell ref="I129:I130"/>
    <mergeCell ref="J129:K130"/>
    <mergeCell ref="BB127:BB128"/>
    <mergeCell ref="BF127:BF128"/>
    <mergeCell ref="BG127:BG128"/>
    <mergeCell ref="BH127:BH128"/>
    <mergeCell ref="BI127:BI128"/>
    <mergeCell ref="BJ127:BJ128"/>
    <mergeCell ref="AV127:AV128"/>
    <mergeCell ref="AW127:AW128"/>
    <mergeCell ref="AX127:AX128"/>
    <mergeCell ref="AY127:AY128"/>
    <mergeCell ref="AZ127:AZ128"/>
    <mergeCell ref="BA127:BA128"/>
    <mergeCell ref="Y131:Z132"/>
    <mergeCell ref="AA131:AC132"/>
    <mergeCell ref="BN129:BN130"/>
    <mergeCell ref="BO129:BO130"/>
    <mergeCell ref="C131:D132"/>
    <mergeCell ref="E131:F132"/>
    <mergeCell ref="G131:H132"/>
    <mergeCell ref="I131:I132"/>
    <mergeCell ref="J131:K132"/>
    <mergeCell ref="L131:M132"/>
    <mergeCell ref="N131:N132"/>
    <mergeCell ref="O131:P132"/>
    <mergeCell ref="BH129:BH130"/>
    <mergeCell ref="BI129:BI130"/>
    <mergeCell ref="BJ129:BJ130"/>
    <mergeCell ref="BK129:BK130"/>
    <mergeCell ref="BL129:BL130"/>
    <mergeCell ref="BM129:BM130"/>
    <mergeCell ref="AY129:AY130"/>
    <mergeCell ref="AZ129:AZ130"/>
    <mergeCell ref="BA129:BA130"/>
    <mergeCell ref="BB129:BB130"/>
    <mergeCell ref="BF129:BF130"/>
    <mergeCell ref="BG129:BG130"/>
    <mergeCell ref="AK129:AO130"/>
    <mergeCell ref="AT129:AT130"/>
    <mergeCell ref="AU129:AU130"/>
    <mergeCell ref="AV129:AV130"/>
    <mergeCell ref="AW129:AW130"/>
    <mergeCell ref="AX129:AX130"/>
    <mergeCell ref="W129:X130"/>
    <mergeCell ref="Y129:Z130"/>
    <mergeCell ref="BK131:BK132"/>
    <mergeCell ref="BL131:BL132"/>
    <mergeCell ref="BM131:BM132"/>
    <mergeCell ref="BN131:BN132"/>
    <mergeCell ref="BO131:BO132"/>
    <mergeCell ref="C133:D134"/>
    <mergeCell ref="E133:F134"/>
    <mergeCell ref="G133:H134"/>
    <mergeCell ref="I133:I134"/>
    <mergeCell ref="J133:K134"/>
    <mergeCell ref="BB131:BB132"/>
    <mergeCell ref="BF131:BF132"/>
    <mergeCell ref="BG131:BG132"/>
    <mergeCell ref="BH131:BH132"/>
    <mergeCell ref="BI131:BI132"/>
    <mergeCell ref="BJ131:BJ132"/>
    <mergeCell ref="AV131:AV132"/>
    <mergeCell ref="AW131:AW132"/>
    <mergeCell ref="AX131:AX132"/>
    <mergeCell ref="AY131:AY132"/>
    <mergeCell ref="AZ131:AZ132"/>
    <mergeCell ref="BA131:BA132"/>
    <mergeCell ref="AE131:AE132"/>
    <mergeCell ref="AF131:AF132"/>
    <mergeCell ref="AG131:AJ132"/>
    <mergeCell ref="AK131:AO132"/>
    <mergeCell ref="AT131:AT132"/>
    <mergeCell ref="AU131:AU132"/>
    <mergeCell ref="Q131:R132"/>
    <mergeCell ref="S131:T132"/>
    <mergeCell ref="U131:V132"/>
    <mergeCell ref="W131:X132"/>
    <mergeCell ref="BF133:BF134"/>
    <mergeCell ref="BG133:BG134"/>
    <mergeCell ref="AK133:AO134"/>
    <mergeCell ref="AT133:AT134"/>
    <mergeCell ref="AU133:AU134"/>
    <mergeCell ref="AV133:AV134"/>
    <mergeCell ref="AW133:AW134"/>
    <mergeCell ref="AX133:AX134"/>
    <mergeCell ref="W133:X134"/>
    <mergeCell ref="Y133:Z134"/>
    <mergeCell ref="AA133:AC134"/>
    <mergeCell ref="AE133:AE134"/>
    <mergeCell ref="AF133:AF134"/>
    <mergeCell ref="AG133:AJ134"/>
    <mergeCell ref="L133:M134"/>
    <mergeCell ref="N133:N134"/>
    <mergeCell ref="O133:P134"/>
    <mergeCell ref="Q133:R134"/>
    <mergeCell ref="S133:T134"/>
    <mergeCell ref="U133:V134"/>
    <mergeCell ref="AE135:AE136"/>
    <mergeCell ref="AF135:AF136"/>
    <mergeCell ref="AG135:AJ136"/>
    <mergeCell ref="AK135:AO136"/>
    <mergeCell ref="AT135:AT136"/>
    <mergeCell ref="AU135:AU136"/>
    <mergeCell ref="Q135:R136"/>
    <mergeCell ref="S135:T136"/>
    <mergeCell ref="U135:V136"/>
    <mergeCell ref="W135:X136"/>
    <mergeCell ref="Y135:Z136"/>
    <mergeCell ref="AA135:AC136"/>
    <mergeCell ref="BN133:BN134"/>
    <mergeCell ref="BO133:BO134"/>
    <mergeCell ref="C135:D136"/>
    <mergeCell ref="E135:F136"/>
    <mergeCell ref="G135:H136"/>
    <mergeCell ref="I135:I136"/>
    <mergeCell ref="J135:K136"/>
    <mergeCell ref="L135:M136"/>
    <mergeCell ref="N135:N136"/>
    <mergeCell ref="O135:P136"/>
    <mergeCell ref="BH133:BH134"/>
    <mergeCell ref="BI133:BI134"/>
    <mergeCell ref="BJ133:BJ134"/>
    <mergeCell ref="BK133:BK134"/>
    <mergeCell ref="BL133:BL134"/>
    <mergeCell ref="BM133:BM134"/>
    <mergeCell ref="AY133:AY134"/>
    <mergeCell ref="AZ133:AZ134"/>
    <mergeCell ref="BA133:BA134"/>
    <mergeCell ref="BB133:BB134"/>
    <mergeCell ref="AA137:AC138"/>
    <mergeCell ref="AE137:AE138"/>
    <mergeCell ref="AF137:AF138"/>
    <mergeCell ref="AG137:AJ138"/>
    <mergeCell ref="L137:M138"/>
    <mergeCell ref="N137:N138"/>
    <mergeCell ref="O137:P138"/>
    <mergeCell ref="Q137:R138"/>
    <mergeCell ref="S137:T138"/>
    <mergeCell ref="U137:V138"/>
    <mergeCell ref="BK135:BK136"/>
    <mergeCell ref="BL135:BL136"/>
    <mergeCell ref="BM135:BM136"/>
    <mergeCell ref="BN135:BN136"/>
    <mergeCell ref="BO135:BO136"/>
    <mergeCell ref="C137:D138"/>
    <mergeCell ref="E137:F138"/>
    <mergeCell ref="G137:H138"/>
    <mergeCell ref="I137:I138"/>
    <mergeCell ref="J137:K138"/>
    <mergeCell ref="BB135:BB136"/>
    <mergeCell ref="BF135:BF136"/>
    <mergeCell ref="BG135:BG136"/>
    <mergeCell ref="BH135:BH136"/>
    <mergeCell ref="BI135:BI136"/>
    <mergeCell ref="BJ135:BJ136"/>
    <mergeCell ref="AV135:AV136"/>
    <mergeCell ref="AW135:AW136"/>
    <mergeCell ref="AX135:AX136"/>
    <mergeCell ref="AY135:AY136"/>
    <mergeCell ref="AZ135:AZ136"/>
    <mergeCell ref="BA135:BA136"/>
    <mergeCell ref="Y139:Z140"/>
    <mergeCell ref="AA139:AC140"/>
    <mergeCell ref="BN137:BN138"/>
    <mergeCell ref="BO137:BO138"/>
    <mergeCell ref="C139:D140"/>
    <mergeCell ref="E139:F140"/>
    <mergeCell ref="G139:H140"/>
    <mergeCell ref="I139:I140"/>
    <mergeCell ref="J139:K140"/>
    <mergeCell ref="L139:M140"/>
    <mergeCell ref="N139:N140"/>
    <mergeCell ref="O139:P140"/>
    <mergeCell ref="BH137:BH138"/>
    <mergeCell ref="BI137:BI138"/>
    <mergeCell ref="BJ137:BJ138"/>
    <mergeCell ref="BK137:BK138"/>
    <mergeCell ref="BL137:BL138"/>
    <mergeCell ref="BM137:BM138"/>
    <mergeCell ref="AY137:AY138"/>
    <mergeCell ref="AZ137:AZ138"/>
    <mergeCell ref="BA137:BA138"/>
    <mergeCell ref="BB137:BB138"/>
    <mergeCell ref="BF137:BF138"/>
    <mergeCell ref="BG137:BG138"/>
    <mergeCell ref="AK137:AO138"/>
    <mergeCell ref="AT137:AT138"/>
    <mergeCell ref="AU137:AU138"/>
    <mergeCell ref="AV137:AV138"/>
    <mergeCell ref="AW137:AW138"/>
    <mergeCell ref="AX137:AX138"/>
    <mergeCell ref="W137:X138"/>
    <mergeCell ref="Y137:Z138"/>
    <mergeCell ref="BK139:BK140"/>
    <mergeCell ref="BL139:BL140"/>
    <mergeCell ref="BM139:BM140"/>
    <mergeCell ref="BN139:BN140"/>
    <mergeCell ref="BO139:BO140"/>
    <mergeCell ref="C141:D142"/>
    <mergeCell ref="E141:F142"/>
    <mergeCell ref="G141:H142"/>
    <mergeCell ref="I141:I142"/>
    <mergeCell ref="J141:K142"/>
    <mergeCell ref="BB139:BB140"/>
    <mergeCell ref="BF139:BF140"/>
    <mergeCell ref="BG139:BG140"/>
    <mergeCell ref="BH139:BH140"/>
    <mergeCell ref="BI139:BI140"/>
    <mergeCell ref="BJ139:BJ140"/>
    <mergeCell ref="AV139:AV140"/>
    <mergeCell ref="AW139:AW140"/>
    <mergeCell ref="AX139:AX140"/>
    <mergeCell ref="AY139:AY140"/>
    <mergeCell ref="AZ139:AZ140"/>
    <mergeCell ref="BA139:BA140"/>
    <mergeCell ref="AE139:AE140"/>
    <mergeCell ref="AF139:AF140"/>
    <mergeCell ref="AG139:AJ140"/>
    <mergeCell ref="AK139:AO140"/>
    <mergeCell ref="AT139:AT140"/>
    <mergeCell ref="AU139:AU140"/>
    <mergeCell ref="Q139:R140"/>
    <mergeCell ref="S139:T140"/>
    <mergeCell ref="U139:V140"/>
    <mergeCell ref="W139:X140"/>
    <mergeCell ref="BF141:BF142"/>
    <mergeCell ref="BG141:BG142"/>
    <mergeCell ref="AK141:AO142"/>
    <mergeCell ref="AT141:AT142"/>
    <mergeCell ref="AU141:AU142"/>
    <mergeCell ref="AV141:AV142"/>
    <mergeCell ref="AW141:AW142"/>
    <mergeCell ref="AX141:AX142"/>
    <mergeCell ref="W141:X142"/>
    <mergeCell ref="Y141:Z142"/>
    <mergeCell ref="AA141:AC142"/>
    <mergeCell ref="AE141:AE142"/>
    <mergeCell ref="AF141:AF142"/>
    <mergeCell ref="AG141:AJ142"/>
    <mergeCell ref="L141:M142"/>
    <mergeCell ref="N141:N142"/>
    <mergeCell ref="O141:P142"/>
    <mergeCell ref="Q141:R142"/>
    <mergeCell ref="S141:T142"/>
    <mergeCell ref="U141:V142"/>
    <mergeCell ref="AE143:AE144"/>
    <mergeCell ref="AF143:AF144"/>
    <mergeCell ref="AG143:AJ144"/>
    <mergeCell ref="AK143:AO144"/>
    <mergeCell ref="AT143:AT144"/>
    <mergeCell ref="AU143:AU144"/>
    <mergeCell ref="Q143:R144"/>
    <mergeCell ref="S143:T144"/>
    <mergeCell ref="U143:V144"/>
    <mergeCell ref="W143:X144"/>
    <mergeCell ref="Y143:Z144"/>
    <mergeCell ref="AA143:AC144"/>
    <mergeCell ref="BN141:BN142"/>
    <mergeCell ref="BO141:BO142"/>
    <mergeCell ref="C143:D144"/>
    <mergeCell ref="E143:F144"/>
    <mergeCell ref="G143:H144"/>
    <mergeCell ref="I143:I144"/>
    <mergeCell ref="J143:K144"/>
    <mergeCell ref="L143:M144"/>
    <mergeCell ref="N143:N144"/>
    <mergeCell ref="O143:P144"/>
    <mergeCell ref="BH141:BH142"/>
    <mergeCell ref="BI141:BI142"/>
    <mergeCell ref="BJ141:BJ142"/>
    <mergeCell ref="BK141:BK142"/>
    <mergeCell ref="BL141:BL142"/>
    <mergeCell ref="BM141:BM142"/>
    <mergeCell ref="AY141:AY142"/>
    <mergeCell ref="AZ141:AZ142"/>
    <mergeCell ref="BA141:BA142"/>
    <mergeCell ref="BB141:BB142"/>
    <mergeCell ref="AA145:AC146"/>
    <mergeCell ref="AE145:AE146"/>
    <mergeCell ref="AF145:AF146"/>
    <mergeCell ref="AG145:AJ146"/>
    <mergeCell ref="L145:M146"/>
    <mergeCell ref="N145:N146"/>
    <mergeCell ref="O145:P146"/>
    <mergeCell ref="Q145:R146"/>
    <mergeCell ref="S145:T146"/>
    <mergeCell ref="U145:V146"/>
    <mergeCell ref="BK143:BK144"/>
    <mergeCell ref="BL143:BL144"/>
    <mergeCell ref="BM143:BM144"/>
    <mergeCell ref="BN143:BN144"/>
    <mergeCell ref="BO143:BO144"/>
    <mergeCell ref="C145:D146"/>
    <mergeCell ref="E145:F146"/>
    <mergeCell ref="G145:H146"/>
    <mergeCell ref="I145:I146"/>
    <mergeCell ref="J145:K146"/>
    <mergeCell ref="BB143:BB144"/>
    <mergeCell ref="BF143:BF144"/>
    <mergeCell ref="BG143:BG144"/>
    <mergeCell ref="BH143:BH144"/>
    <mergeCell ref="BI143:BI144"/>
    <mergeCell ref="BJ143:BJ144"/>
    <mergeCell ref="AV143:AV144"/>
    <mergeCell ref="AW143:AW144"/>
    <mergeCell ref="AX143:AX144"/>
    <mergeCell ref="AY143:AY144"/>
    <mergeCell ref="AZ143:AZ144"/>
    <mergeCell ref="BA143:BA144"/>
    <mergeCell ref="Y147:Z148"/>
    <mergeCell ref="AA147:AC148"/>
    <mergeCell ref="BN145:BN146"/>
    <mergeCell ref="BO145:BO146"/>
    <mergeCell ref="C147:D148"/>
    <mergeCell ref="E147:F148"/>
    <mergeCell ref="G147:H148"/>
    <mergeCell ref="I147:I148"/>
    <mergeCell ref="J147:K148"/>
    <mergeCell ref="L147:M148"/>
    <mergeCell ref="N147:N148"/>
    <mergeCell ref="O147:P148"/>
    <mergeCell ref="BH145:BH146"/>
    <mergeCell ref="BI145:BI146"/>
    <mergeCell ref="BJ145:BJ146"/>
    <mergeCell ref="BK145:BK146"/>
    <mergeCell ref="BL145:BL146"/>
    <mergeCell ref="BM145:BM146"/>
    <mergeCell ref="AY145:AY146"/>
    <mergeCell ref="AZ145:AZ146"/>
    <mergeCell ref="BA145:BA146"/>
    <mergeCell ref="BB145:BB146"/>
    <mergeCell ref="BF145:BF146"/>
    <mergeCell ref="BG145:BG146"/>
    <mergeCell ref="AK145:AO146"/>
    <mergeCell ref="AT145:AT146"/>
    <mergeCell ref="AU145:AU146"/>
    <mergeCell ref="AV145:AV146"/>
    <mergeCell ref="AW145:AW146"/>
    <mergeCell ref="AX145:AX146"/>
    <mergeCell ref="W145:X146"/>
    <mergeCell ref="Y145:Z146"/>
    <mergeCell ref="BK147:BK148"/>
    <mergeCell ref="BL147:BL148"/>
    <mergeCell ref="BM147:BM148"/>
    <mergeCell ref="BN147:BN148"/>
    <mergeCell ref="BO147:BO148"/>
    <mergeCell ref="C149:D150"/>
    <mergeCell ref="E149:F150"/>
    <mergeCell ref="G149:H150"/>
    <mergeCell ref="I149:I150"/>
    <mergeCell ref="J149:K150"/>
    <mergeCell ref="BB147:BB148"/>
    <mergeCell ref="BF147:BF148"/>
    <mergeCell ref="BG147:BG148"/>
    <mergeCell ref="BH147:BH148"/>
    <mergeCell ref="BI147:BI148"/>
    <mergeCell ref="BJ147:BJ148"/>
    <mergeCell ref="AV147:AV148"/>
    <mergeCell ref="AW147:AW148"/>
    <mergeCell ref="AX147:AX148"/>
    <mergeCell ref="AY147:AY148"/>
    <mergeCell ref="AZ147:AZ148"/>
    <mergeCell ref="BA147:BA148"/>
    <mergeCell ref="AE147:AE148"/>
    <mergeCell ref="AF147:AF148"/>
    <mergeCell ref="AG147:AJ148"/>
    <mergeCell ref="AK147:AO148"/>
    <mergeCell ref="AT147:AT148"/>
    <mergeCell ref="AU147:AU148"/>
    <mergeCell ref="Q147:R148"/>
    <mergeCell ref="S147:T148"/>
    <mergeCell ref="U147:V148"/>
    <mergeCell ref="W147:X148"/>
    <mergeCell ref="BF149:BF150"/>
    <mergeCell ref="BG149:BG150"/>
    <mergeCell ref="AK149:AO150"/>
    <mergeCell ref="AT149:AT150"/>
    <mergeCell ref="AU149:AU150"/>
    <mergeCell ref="AV149:AV150"/>
    <mergeCell ref="AW149:AW150"/>
    <mergeCell ref="AX149:AX150"/>
    <mergeCell ref="W149:X150"/>
    <mergeCell ref="Y149:Z150"/>
    <mergeCell ref="AA149:AC150"/>
    <mergeCell ref="AE149:AE150"/>
    <mergeCell ref="AF149:AF150"/>
    <mergeCell ref="AG149:AJ150"/>
    <mergeCell ref="L149:M150"/>
    <mergeCell ref="N149:N150"/>
    <mergeCell ref="O149:P150"/>
    <mergeCell ref="Q149:R150"/>
    <mergeCell ref="S149:T150"/>
    <mergeCell ref="U149:V150"/>
    <mergeCell ref="AE151:AE152"/>
    <mergeCell ref="AF151:AF152"/>
    <mergeCell ref="AG151:AJ152"/>
    <mergeCell ref="AK151:AO152"/>
    <mergeCell ref="AT151:AT152"/>
    <mergeCell ref="AU151:AU152"/>
    <mergeCell ref="Q151:R152"/>
    <mergeCell ref="S151:T152"/>
    <mergeCell ref="U151:V152"/>
    <mergeCell ref="W151:X152"/>
    <mergeCell ref="Y151:Z152"/>
    <mergeCell ref="AA151:AC152"/>
    <mergeCell ref="BN149:BN150"/>
    <mergeCell ref="BO149:BO150"/>
    <mergeCell ref="C151:D152"/>
    <mergeCell ref="E151:F152"/>
    <mergeCell ref="G151:H152"/>
    <mergeCell ref="I151:I152"/>
    <mergeCell ref="J151:K152"/>
    <mergeCell ref="L151:M152"/>
    <mergeCell ref="N151:N152"/>
    <mergeCell ref="O151:P152"/>
    <mergeCell ref="BH149:BH150"/>
    <mergeCell ref="BI149:BI150"/>
    <mergeCell ref="BJ149:BJ150"/>
    <mergeCell ref="BK149:BK150"/>
    <mergeCell ref="BL149:BL150"/>
    <mergeCell ref="BM149:BM150"/>
    <mergeCell ref="AY149:AY150"/>
    <mergeCell ref="AZ149:AZ150"/>
    <mergeCell ref="BA149:BA150"/>
    <mergeCell ref="BB149:BB150"/>
    <mergeCell ref="AA153:AC154"/>
    <mergeCell ref="AE153:AE154"/>
    <mergeCell ref="AF153:AF154"/>
    <mergeCell ref="AG153:AJ154"/>
    <mergeCell ref="L153:M154"/>
    <mergeCell ref="N153:N154"/>
    <mergeCell ref="O153:P154"/>
    <mergeCell ref="Q153:R154"/>
    <mergeCell ref="S153:T154"/>
    <mergeCell ref="U153:V154"/>
    <mergeCell ref="BK151:BK152"/>
    <mergeCell ref="BL151:BL152"/>
    <mergeCell ref="BM151:BM152"/>
    <mergeCell ref="BN151:BN152"/>
    <mergeCell ref="BO151:BO152"/>
    <mergeCell ref="C153:D154"/>
    <mergeCell ref="E153:F154"/>
    <mergeCell ref="G153:H154"/>
    <mergeCell ref="I153:I154"/>
    <mergeCell ref="J153:K154"/>
    <mergeCell ref="BB151:BB152"/>
    <mergeCell ref="BF151:BF152"/>
    <mergeCell ref="BG151:BG152"/>
    <mergeCell ref="BH151:BH152"/>
    <mergeCell ref="BI151:BI152"/>
    <mergeCell ref="BJ151:BJ152"/>
    <mergeCell ref="AV151:AV152"/>
    <mergeCell ref="AW151:AW152"/>
    <mergeCell ref="AX151:AX152"/>
    <mergeCell ref="AY151:AY152"/>
    <mergeCell ref="AZ151:AZ152"/>
    <mergeCell ref="BA151:BA152"/>
    <mergeCell ref="Y155:Z156"/>
    <mergeCell ref="AA155:AC156"/>
    <mergeCell ref="BN153:BN154"/>
    <mergeCell ref="BO153:BO154"/>
    <mergeCell ref="C155:D156"/>
    <mergeCell ref="E155:F156"/>
    <mergeCell ref="G155:H156"/>
    <mergeCell ref="I155:I156"/>
    <mergeCell ref="J155:K156"/>
    <mergeCell ref="L155:M156"/>
    <mergeCell ref="N155:N156"/>
    <mergeCell ref="O155:P156"/>
    <mergeCell ref="BH153:BH154"/>
    <mergeCell ref="BI153:BI154"/>
    <mergeCell ref="BJ153:BJ154"/>
    <mergeCell ref="BK153:BK154"/>
    <mergeCell ref="BL153:BL154"/>
    <mergeCell ref="BM153:BM154"/>
    <mergeCell ref="AY153:AY154"/>
    <mergeCell ref="AZ153:AZ154"/>
    <mergeCell ref="BA153:BA154"/>
    <mergeCell ref="BB153:BB154"/>
    <mergeCell ref="BF153:BF154"/>
    <mergeCell ref="BG153:BG154"/>
    <mergeCell ref="AK153:AO154"/>
    <mergeCell ref="AT153:AT154"/>
    <mergeCell ref="AU153:AU154"/>
    <mergeCell ref="AV153:AV154"/>
    <mergeCell ref="AW153:AW154"/>
    <mergeCell ref="AX153:AX154"/>
    <mergeCell ref="W153:X154"/>
    <mergeCell ref="Y153:Z154"/>
    <mergeCell ref="BK155:BK156"/>
    <mergeCell ref="BL155:BL156"/>
    <mergeCell ref="BM155:BM156"/>
    <mergeCell ref="BN155:BN156"/>
    <mergeCell ref="BO155:BO156"/>
    <mergeCell ref="C157:D158"/>
    <mergeCell ref="E157:F158"/>
    <mergeCell ref="G157:H158"/>
    <mergeCell ref="I157:I158"/>
    <mergeCell ref="J157:K158"/>
    <mergeCell ref="BB155:BB156"/>
    <mergeCell ref="BF155:BF156"/>
    <mergeCell ref="BG155:BG156"/>
    <mergeCell ref="BH155:BH156"/>
    <mergeCell ref="BI155:BI156"/>
    <mergeCell ref="BJ155:BJ156"/>
    <mergeCell ref="AV155:AV156"/>
    <mergeCell ref="AW155:AW156"/>
    <mergeCell ref="AX155:AX156"/>
    <mergeCell ref="AY155:AY156"/>
    <mergeCell ref="AZ155:AZ156"/>
    <mergeCell ref="BA155:BA156"/>
    <mergeCell ref="AE155:AE156"/>
    <mergeCell ref="AF155:AF156"/>
    <mergeCell ref="AG155:AJ156"/>
    <mergeCell ref="AK155:AO156"/>
    <mergeCell ref="AT155:AT156"/>
    <mergeCell ref="AU155:AU156"/>
    <mergeCell ref="Q155:R156"/>
    <mergeCell ref="S155:T156"/>
    <mergeCell ref="U155:V156"/>
    <mergeCell ref="W155:X156"/>
    <mergeCell ref="BF157:BF158"/>
    <mergeCell ref="BG157:BG158"/>
    <mergeCell ref="AK157:AO158"/>
    <mergeCell ref="AT157:AT158"/>
    <mergeCell ref="AU157:AU158"/>
    <mergeCell ref="AV157:AV158"/>
    <mergeCell ref="AW157:AW158"/>
    <mergeCell ref="AX157:AX158"/>
    <mergeCell ref="W157:X158"/>
    <mergeCell ref="Y157:Z158"/>
    <mergeCell ref="AA157:AC158"/>
    <mergeCell ref="AE157:AE158"/>
    <mergeCell ref="AF157:AF158"/>
    <mergeCell ref="AG157:AJ158"/>
    <mergeCell ref="L157:M158"/>
    <mergeCell ref="N157:N158"/>
    <mergeCell ref="O157:P158"/>
    <mergeCell ref="Q157:R158"/>
    <mergeCell ref="S157:T158"/>
    <mergeCell ref="U157:V158"/>
    <mergeCell ref="AE159:AE160"/>
    <mergeCell ref="AF159:AF160"/>
    <mergeCell ref="AG159:AJ160"/>
    <mergeCell ref="AK159:AO160"/>
    <mergeCell ref="AT159:AT160"/>
    <mergeCell ref="AU159:AU160"/>
    <mergeCell ref="Q159:R160"/>
    <mergeCell ref="S159:T160"/>
    <mergeCell ref="U159:V160"/>
    <mergeCell ref="W159:X160"/>
    <mergeCell ref="Y159:Z160"/>
    <mergeCell ref="AA159:AC160"/>
    <mergeCell ref="BN157:BN158"/>
    <mergeCell ref="BO157:BO158"/>
    <mergeCell ref="C159:D160"/>
    <mergeCell ref="E159:F160"/>
    <mergeCell ref="G159:H160"/>
    <mergeCell ref="I159:I160"/>
    <mergeCell ref="J159:K160"/>
    <mergeCell ref="L159:M160"/>
    <mergeCell ref="N159:N160"/>
    <mergeCell ref="O159:P160"/>
    <mergeCell ref="BH157:BH158"/>
    <mergeCell ref="BI157:BI158"/>
    <mergeCell ref="BJ157:BJ158"/>
    <mergeCell ref="BK157:BK158"/>
    <mergeCell ref="BL157:BL158"/>
    <mergeCell ref="BM157:BM158"/>
    <mergeCell ref="AY157:AY158"/>
    <mergeCell ref="AZ157:AZ158"/>
    <mergeCell ref="BA157:BA158"/>
    <mergeCell ref="BB157:BB158"/>
    <mergeCell ref="AA161:AC162"/>
    <mergeCell ref="AE161:AE162"/>
    <mergeCell ref="AF161:AF162"/>
    <mergeCell ref="AG161:AJ162"/>
    <mergeCell ref="L161:M162"/>
    <mergeCell ref="N161:N162"/>
    <mergeCell ref="O161:P162"/>
    <mergeCell ref="Q161:R162"/>
    <mergeCell ref="S161:T162"/>
    <mergeCell ref="U161:V162"/>
    <mergeCell ref="BK159:BK160"/>
    <mergeCell ref="BL159:BL160"/>
    <mergeCell ref="BM159:BM160"/>
    <mergeCell ref="BN159:BN160"/>
    <mergeCell ref="BO159:BO160"/>
    <mergeCell ref="C161:D162"/>
    <mergeCell ref="E161:F162"/>
    <mergeCell ref="G161:H162"/>
    <mergeCell ref="I161:I162"/>
    <mergeCell ref="J161:K162"/>
    <mergeCell ref="BB159:BB160"/>
    <mergeCell ref="BF159:BF160"/>
    <mergeCell ref="BG159:BG160"/>
    <mergeCell ref="BH159:BH160"/>
    <mergeCell ref="BI159:BI160"/>
    <mergeCell ref="BJ159:BJ160"/>
    <mergeCell ref="AV159:AV160"/>
    <mergeCell ref="AW159:AW160"/>
    <mergeCell ref="AX159:AX160"/>
    <mergeCell ref="AY159:AY160"/>
    <mergeCell ref="AZ159:AZ160"/>
    <mergeCell ref="BA159:BA160"/>
    <mergeCell ref="Y163:Z164"/>
    <mergeCell ref="AA163:AC164"/>
    <mergeCell ref="BN161:BN162"/>
    <mergeCell ref="BO161:BO162"/>
    <mergeCell ref="C163:D164"/>
    <mergeCell ref="E163:F164"/>
    <mergeCell ref="G163:H164"/>
    <mergeCell ref="I163:I164"/>
    <mergeCell ref="J163:K164"/>
    <mergeCell ref="L163:M164"/>
    <mergeCell ref="N163:N164"/>
    <mergeCell ref="O163:P164"/>
    <mergeCell ref="BH161:BH162"/>
    <mergeCell ref="BI161:BI162"/>
    <mergeCell ref="BJ161:BJ162"/>
    <mergeCell ref="BK161:BK162"/>
    <mergeCell ref="BL161:BL162"/>
    <mergeCell ref="BM161:BM162"/>
    <mergeCell ref="AY161:AY162"/>
    <mergeCell ref="AZ161:AZ162"/>
    <mergeCell ref="BA161:BA162"/>
    <mergeCell ref="BB161:BB162"/>
    <mergeCell ref="BF161:BF162"/>
    <mergeCell ref="BG161:BG162"/>
    <mergeCell ref="AK161:AO162"/>
    <mergeCell ref="AT161:AT162"/>
    <mergeCell ref="AU161:AU162"/>
    <mergeCell ref="AV161:AV162"/>
    <mergeCell ref="AW161:AW162"/>
    <mergeCell ref="AX161:AX162"/>
    <mergeCell ref="W161:X162"/>
    <mergeCell ref="Y161:Z162"/>
    <mergeCell ref="BK163:BK164"/>
    <mergeCell ref="BL163:BL164"/>
    <mergeCell ref="BM163:BM164"/>
    <mergeCell ref="BN163:BN164"/>
    <mergeCell ref="BO163:BO164"/>
    <mergeCell ref="C165:D166"/>
    <mergeCell ref="E165:F166"/>
    <mergeCell ref="G165:H166"/>
    <mergeCell ref="I165:I166"/>
    <mergeCell ref="J165:K166"/>
    <mergeCell ref="BB163:BB164"/>
    <mergeCell ref="BF163:BF164"/>
    <mergeCell ref="BG163:BG164"/>
    <mergeCell ref="BH163:BH164"/>
    <mergeCell ref="BI163:BI164"/>
    <mergeCell ref="BJ163:BJ164"/>
    <mergeCell ref="AV163:AV164"/>
    <mergeCell ref="AW163:AW164"/>
    <mergeCell ref="AX163:AX164"/>
    <mergeCell ref="AY163:AY164"/>
    <mergeCell ref="AZ163:AZ164"/>
    <mergeCell ref="BA163:BA164"/>
    <mergeCell ref="AE163:AE164"/>
    <mergeCell ref="AF163:AF164"/>
    <mergeCell ref="AG163:AJ164"/>
    <mergeCell ref="AK163:AO164"/>
    <mergeCell ref="AT163:AT164"/>
    <mergeCell ref="AU163:AU164"/>
    <mergeCell ref="Q163:R164"/>
    <mergeCell ref="S163:T164"/>
    <mergeCell ref="U163:V164"/>
    <mergeCell ref="W163:X164"/>
    <mergeCell ref="AK165:AO166"/>
    <mergeCell ref="AT165:AT166"/>
    <mergeCell ref="AU165:AU166"/>
    <mergeCell ref="AV165:AV166"/>
    <mergeCell ref="AW165:AW166"/>
    <mergeCell ref="AX165:AX166"/>
    <mergeCell ref="W165:X166"/>
    <mergeCell ref="Y165:Z166"/>
    <mergeCell ref="AA165:AC166"/>
    <mergeCell ref="AE165:AE166"/>
    <mergeCell ref="AF165:AF166"/>
    <mergeCell ref="AG165:AJ166"/>
    <mergeCell ref="L165:M166"/>
    <mergeCell ref="N165:N166"/>
    <mergeCell ref="O165:P166"/>
    <mergeCell ref="Q165:R166"/>
    <mergeCell ref="S165:T166"/>
    <mergeCell ref="U165:V166"/>
    <mergeCell ref="AJ168:AP169"/>
    <mergeCell ref="I171:J171"/>
    <mergeCell ref="K171:L171"/>
    <mergeCell ref="M171:N171"/>
    <mergeCell ref="O171:P171"/>
    <mergeCell ref="Q171:R171"/>
    <mergeCell ref="S171:T171"/>
    <mergeCell ref="U171:V171"/>
    <mergeCell ref="W171:X171"/>
    <mergeCell ref="Y171:Z171"/>
    <mergeCell ref="BN165:BN166"/>
    <mergeCell ref="BO165:BO166"/>
    <mergeCell ref="C168:H169"/>
    <mergeCell ref="I168:K169"/>
    <mergeCell ref="L168:M169"/>
    <mergeCell ref="N168:Q169"/>
    <mergeCell ref="R168:V169"/>
    <mergeCell ref="W168:AA169"/>
    <mergeCell ref="AB168:AF169"/>
    <mergeCell ref="AG168:AI169"/>
    <mergeCell ref="BH165:BH166"/>
    <mergeCell ref="BI165:BI166"/>
    <mergeCell ref="BJ165:BJ166"/>
    <mergeCell ref="BK165:BK166"/>
    <mergeCell ref="BL165:BL166"/>
    <mergeCell ref="BM165:BM166"/>
    <mergeCell ref="AY165:AY166"/>
    <mergeCell ref="AZ165:AZ166"/>
    <mergeCell ref="BA165:BA166"/>
    <mergeCell ref="BB165:BB166"/>
    <mergeCell ref="BF165:BF166"/>
    <mergeCell ref="BG165:BG166"/>
    <mergeCell ref="AI172:AJ172"/>
    <mergeCell ref="AK172:AL172"/>
    <mergeCell ref="AM172:AN172"/>
    <mergeCell ref="AO172:AP172"/>
    <mergeCell ref="D173:H173"/>
    <mergeCell ref="I173:J173"/>
    <mergeCell ref="K173:L173"/>
    <mergeCell ref="M173:N173"/>
    <mergeCell ref="O173:P173"/>
    <mergeCell ref="W172:X172"/>
    <mergeCell ref="Y172:Z172"/>
    <mergeCell ref="AA172:AB172"/>
    <mergeCell ref="AC172:AD172"/>
    <mergeCell ref="AE172:AF172"/>
    <mergeCell ref="AG172:AH172"/>
    <mergeCell ref="AM171:AN171"/>
    <mergeCell ref="AO171:AP171"/>
    <mergeCell ref="C172:H172"/>
    <mergeCell ref="I172:J172"/>
    <mergeCell ref="K172:L172"/>
    <mergeCell ref="M172:N172"/>
    <mergeCell ref="O172:P172"/>
    <mergeCell ref="Q172:R172"/>
    <mergeCell ref="S172:T172"/>
    <mergeCell ref="U172:V172"/>
    <mergeCell ref="AA171:AB171"/>
    <mergeCell ref="AC171:AD171"/>
    <mergeCell ref="AE171:AF171"/>
    <mergeCell ref="AG171:AH171"/>
    <mergeCell ref="AI171:AJ171"/>
    <mergeCell ref="AK171:AL171"/>
    <mergeCell ref="AO173:AP173"/>
    <mergeCell ref="D174:H174"/>
    <mergeCell ref="I174:J174"/>
    <mergeCell ref="K174:L174"/>
    <mergeCell ref="M174:N174"/>
    <mergeCell ref="O174:P174"/>
    <mergeCell ref="Q174:R174"/>
    <mergeCell ref="S174:T174"/>
    <mergeCell ref="U174:V174"/>
    <mergeCell ref="W174:X174"/>
    <mergeCell ref="AC173:AD173"/>
    <mergeCell ref="AE173:AF173"/>
    <mergeCell ref="AG173:AH173"/>
    <mergeCell ref="AI173:AJ173"/>
    <mergeCell ref="AK173:AL173"/>
    <mergeCell ref="AM173:AN173"/>
    <mergeCell ref="Q173:R173"/>
    <mergeCell ref="S173:T173"/>
    <mergeCell ref="U173:V173"/>
    <mergeCell ref="W173:X173"/>
    <mergeCell ref="Y173:Z173"/>
    <mergeCell ref="AA173:AB173"/>
    <mergeCell ref="D175:H175"/>
    <mergeCell ref="I175:J175"/>
    <mergeCell ref="K175:L175"/>
    <mergeCell ref="M175:N175"/>
    <mergeCell ref="O175:P175"/>
    <mergeCell ref="Q175:R175"/>
    <mergeCell ref="S175:T175"/>
    <mergeCell ref="Y174:Z174"/>
    <mergeCell ref="AA174:AB174"/>
    <mergeCell ref="AC174:AD174"/>
    <mergeCell ref="AE174:AF174"/>
    <mergeCell ref="AG183:AI183"/>
    <mergeCell ref="AJ183:AK183"/>
    <mergeCell ref="AL183:AN183"/>
    <mergeCell ref="AO183:AP183"/>
    <mergeCell ref="AG175:AH175"/>
    <mergeCell ref="AI175:AJ175"/>
    <mergeCell ref="AK175:AL175"/>
    <mergeCell ref="AM175:AN175"/>
    <mergeCell ref="AO175:AP175"/>
    <mergeCell ref="U175:V175"/>
    <mergeCell ref="W175:X175"/>
    <mergeCell ref="Y175:Z175"/>
    <mergeCell ref="AA175:AB175"/>
    <mergeCell ref="AC175:AD175"/>
    <mergeCell ref="AE175:AF175"/>
    <mergeCell ref="AK174:AL174"/>
    <mergeCell ref="AM174:AN174"/>
    <mergeCell ref="AO174:AP174"/>
    <mergeCell ref="AG174:AH174"/>
    <mergeCell ref="AI174:AJ174"/>
    <mergeCell ref="K177:L177"/>
  </mergeCells>
  <phoneticPr fontId="2"/>
  <conditionalFormatting sqref="O13">
    <cfRule type="cellIs" dxfId="29" priority="30" operator="lessThan">
      <formula>0</formula>
    </cfRule>
  </conditionalFormatting>
  <conditionalFormatting sqref="O15 O17 O55 O57 O71 O73">
    <cfRule type="cellIs" dxfId="28" priority="29" operator="lessThan">
      <formula>0</formula>
    </cfRule>
  </conditionalFormatting>
  <conditionalFormatting sqref="O59 O61">
    <cfRule type="cellIs" dxfId="27" priority="28" operator="lessThan">
      <formula>0</formula>
    </cfRule>
  </conditionalFormatting>
  <conditionalFormatting sqref="O63 O65">
    <cfRule type="cellIs" dxfId="26" priority="27" operator="lessThan">
      <formula>0</formula>
    </cfRule>
  </conditionalFormatting>
  <conditionalFormatting sqref="O67 O69">
    <cfRule type="cellIs" dxfId="25" priority="26" operator="lessThan">
      <formula>0</formula>
    </cfRule>
  </conditionalFormatting>
  <conditionalFormatting sqref="O19 O21">
    <cfRule type="cellIs" dxfId="24" priority="25" operator="lessThan">
      <formula>0</formula>
    </cfRule>
  </conditionalFormatting>
  <conditionalFormatting sqref="O23 O25">
    <cfRule type="cellIs" dxfId="23" priority="24" operator="lessThan">
      <formula>0</formula>
    </cfRule>
  </conditionalFormatting>
  <conditionalFormatting sqref="O47 O49">
    <cfRule type="cellIs" dxfId="22" priority="18" operator="lessThan">
      <formula>0</formula>
    </cfRule>
  </conditionalFormatting>
  <conditionalFormatting sqref="O27 O29">
    <cfRule type="cellIs" dxfId="21" priority="23" operator="lessThan">
      <formula>0</formula>
    </cfRule>
  </conditionalFormatting>
  <conditionalFormatting sqref="O31 O33">
    <cfRule type="cellIs" dxfId="20" priority="22" operator="lessThan">
      <formula>0</formula>
    </cfRule>
  </conditionalFormatting>
  <conditionalFormatting sqref="O35 O37">
    <cfRule type="cellIs" dxfId="19" priority="21" operator="lessThan">
      <formula>0</formula>
    </cfRule>
  </conditionalFormatting>
  <conditionalFormatting sqref="O39 O41">
    <cfRule type="cellIs" dxfId="18" priority="20" operator="lessThan">
      <formula>0</formula>
    </cfRule>
  </conditionalFormatting>
  <conditionalFormatting sqref="O43 O45">
    <cfRule type="cellIs" dxfId="17" priority="19" operator="lessThan">
      <formula>0</formula>
    </cfRule>
  </conditionalFormatting>
  <conditionalFormatting sqref="O51 O53">
    <cfRule type="cellIs" dxfId="16" priority="17" operator="lessThan">
      <formula>0</formula>
    </cfRule>
  </conditionalFormatting>
  <conditionalFormatting sqref="S13:X74">
    <cfRule type="expression" dxfId="15" priority="16">
      <formula>COUNTIF($S13:$W13,"〇")&gt;1</formula>
    </cfRule>
  </conditionalFormatting>
  <conditionalFormatting sqref="O105">
    <cfRule type="cellIs" dxfId="14" priority="15" operator="lessThan">
      <formula>0</formula>
    </cfRule>
  </conditionalFormatting>
  <conditionalFormatting sqref="O107 O109 O147 O149 O163 O165">
    <cfRule type="cellIs" dxfId="13" priority="14" operator="lessThan">
      <formula>0</formula>
    </cfRule>
  </conditionalFormatting>
  <conditionalFormatting sqref="O151 O153">
    <cfRule type="cellIs" dxfId="12" priority="13" operator="lessThan">
      <formula>0</formula>
    </cfRule>
  </conditionalFormatting>
  <conditionalFormatting sqref="O155 O157">
    <cfRule type="cellIs" dxfId="11" priority="12" operator="lessThan">
      <formula>0</formula>
    </cfRule>
  </conditionalFormatting>
  <conditionalFormatting sqref="O159 O161">
    <cfRule type="cellIs" dxfId="10" priority="11" operator="lessThan">
      <formula>0</formula>
    </cfRule>
  </conditionalFormatting>
  <conditionalFormatting sqref="O111 O113">
    <cfRule type="cellIs" dxfId="9" priority="10" operator="lessThan">
      <formula>0</formula>
    </cfRule>
  </conditionalFormatting>
  <conditionalFormatting sqref="O115 O117">
    <cfRule type="cellIs" dxfId="8" priority="9" operator="lessThan">
      <formula>0</formula>
    </cfRule>
  </conditionalFormatting>
  <conditionalFormatting sqref="O139 O141">
    <cfRule type="cellIs" dxfId="7" priority="3" operator="lessThan">
      <formula>0</formula>
    </cfRule>
  </conditionalFormatting>
  <conditionalFormatting sqref="O119 O121">
    <cfRule type="cellIs" dxfId="6" priority="8" operator="lessThan">
      <formula>0</formula>
    </cfRule>
  </conditionalFormatting>
  <conditionalFormatting sqref="O123 O125">
    <cfRule type="cellIs" dxfId="5" priority="7" operator="lessThan">
      <formula>0</formula>
    </cfRule>
  </conditionalFormatting>
  <conditionalFormatting sqref="O127 O129">
    <cfRule type="cellIs" dxfId="4" priority="6" operator="lessThan">
      <formula>0</formula>
    </cfRule>
  </conditionalFormatting>
  <conditionalFormatting sqref="O131 O133">
    <cfRule type="cellIs" dxfId="3" priority="5" operator="lessThan">
      <formula>0</formula>
    </cfRule>
  </conditionalFormatting>
  <conditionalFormatting sqref="O135 O137">
    <cfRule type="cellIs" dxfId="2" priority="4" operator="lessThan">
      <formula>0</formula>
    </cfRule>
  </conditionalFormatting>
  <conditionalFormatting sqref="O143 O145">
    <cfRule type="cellIs" dxfId="1" priority="2" operator="lessThan">
      <formula>0</formula>
    </cfRule>
  </conditionalFormatting>
  <conditionalFormatting sqref="S105:X166">
    <cfRule type="expression" dxfId="0" priority="1">
      <formula>COUNTIF($S105:$W105,"〇")&gt;1</formula>
    </cfRule>
  </conditionalFormatting>
  <dataValidations count="5">
    <dataValidation type="whole" operator="lessThanOrEqual" allowBlank="1" showInputMessage="1" showErrorMessage="1" errorTitle="送迎回数を入力してください" error="最大２回です。" sqref="AA19 AA15 AA17 AA37 AA39 AA41 AA43 AA45 AA47 AA49 AA51 AA53 AA55 AA57 AA59 AA61 AA63 AA65 AA67 AA69 AA71 AA73 AA111 AA107 AA109 AA129 AA131 AA133 AA135 AA137 AA139 AA141 AA143 AA145 AA147 AA149 AA151 AA153 AA155 AA157 AA159 AA161 AA163 AA165" xr:uid="{D8B0C8E0-87CF-4DEE-A6AA-8F5A8EA6BC0B}">
      <formula1>2</formula1>
    </dataValidation>
    <dataValidation type="list" allowBlank="1" showInputMessage="1" showErrorMessage="1" sqref="AA7:AE8" xr:uid="{E9747FE6-ED50-4AF6-B7C9-D89FF3D3633A}">
      <formula1>$BC$13:$BC$15</formula1>
    </dataValidation>
    <dataValidation type="list" allowBlank="1" showInputMessage="1" showErrorMessage="1" sqref="S105:X166 S13:X74" xr:uid="{D3A7B456-BFF6-4009-9895-EA66E4BC01D4}">
      <formula1>$BD$14</formula1>
    </dataValidation>
    <dataValidation type="list" allowBlank="1" showInputMessage="1" showErrorMessage="1" sqref="Y13:Z74" xr:uid="{EEA6CA90-54BC-448F-8A28-AE3767CA7879}">
      <formula1>$BD$16:$BD$17</formula1>
    </dataValidation>
    <dataValidation type="list" allowBlank="1" showInputMessage="1" showErrorMessage="1" sqref="Y105:Z166" xr:uid="{7375863E-DFA1-4EA6-A64D-02F206043982}">
      <formula1>$BD$108:$BD$109</formula1>
    </dataValidation>
  </dataValidations>
  <pageMargins left="0.43307086614173229" right="0.43307086614173229" top="0" bottom="0" header="0" footer="0"/>
  <pageSetup paperSize="9" scale="52" fitToHeight="0" orientation="portrait" r:id="rId1"/>
  <headerFooter alignWithMargins="0"/>
  <rowBreaks count="1" manualBreakCount="1">
    <brk id="92" max="4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C478E-7D63-4E63-A08D-720BCA94F2F9}">
  <sheetPr codeName="Sheet5">
    <pageSetUpPr fitToPage="1"/>
  </sheetPr>
  <dimension ref="A1:T238"/>
  <sheetViews>
    <sheetView topLeftCell="D28" workbookViewId="0">
      <selection activeCell="D42" sqref="A42:XFD42"/>
    </sheetView>
  </sheetViews>
  <sheetFormatPr defaultRowHeight="15.75"/>
  <cols>
    <col min="1" max="1" width="13.25" style="61" customWidth="1"/>
    <col min="2" max="2" width="11.875" style="61" customWidth="1"/>
    <col min="3" max="3" width="66.875" style="61" customWidth="1"/>
    <col min="4" max="4" width="9" style="61" customWidth="1"/>
    <col min="5" max="6" width="9" style="61"/>
    <col min="7" max="8" width="11.5" style="140" bestFit="1" customWidth="1"/>
    <col min="9" max="9" width="8" style="140" bestFit="1" customWidth="1"/>
    <col min="10" max="10" width="9" style="140"/>
    <col min="11" max="12" width="11.5" style="140" bestFit="1" customWidth="1"/>
    <col min="13" max="13" width="8" style="140" customWidth="1"/>
    <col min="14" max="14" width="9" style="140"/>
    <col min="15" max="16" width="11.875" style="140" bestFit="1" customWidth="1"/>
    <col min="17" max="17" width="9.25" style="140" bestFit="1" customWidth="1"/>
    <col min="18" max="19" width="9.25" style="140" customWidth="1"/>
    <col min="20" max="20" width="9.25" style="140" bestFit="1" customWidth="1"/>
    <col min="21" max="16384" width="9" style="61"/>
  </cols>
  <sheetData>
    <row r="1" spans="1:20" ht="35.25" customHeight="1" thickBot="1">
      <c r="A1" s="628" t="s">
        <v>19</v>
      </c>
      <c r="B1" s="628"/>
      <c r="C1" s="628"/>
    </row>
    <row r="2" spans="1:20" ht="21" customHeight="1">
      <c r="A2" s="3" t="s">
        <v>115</v>
      </c>
      <c r="B2" s="4" t="s">
        <v>18</v>
      </c>
      <c r="C2" s="29" t="s">
        <v>12</v>
      </c>
      <c r="G2" s="631" t="s">
        <v>291</v>
      </c>
      <c r="H2" s="631"/>
      <c r="I2" s="631"/>
    </row>
    <row r="3" spans="1:20" ht="21" customHeight="1">
      <c r="A3" s="74">
        <v>1110</v>
      </c>
      <c r="B3" s="77">
        <v>1580</v>
      </c>
      <c r="C3" s="75" t="s">
        <v>137</v>
      </c>
      <c r="G3" s="184"/>
      <c r="H3" s="184"/>
      <c r="I3" s="184"/>
    </row>
    <row r="4" spans="1:20" ht="21" customHeight="1">
      <c r="A4" s="1">
        <v>1111</v>
      </c>
      <c r="B4" s="2">
        <v>1980</v>
      </c>
      <c r="C4" s="30" t="s">
        <v>20</v>
      </c>
      <c r="G4" s="141" t="s">
        <v>292</v>
      </c>
      <c r="H4" s="141"/>
      <c r="I4" s="141"/>
      <c r="K4" s="141" t="s">
        <v>257</v>
      </c>
      <c r="L4" s="141"/>
      <c r="M4" s="142"/>
      <c r="O4" s="141" t="s">
        <v>258</v>
      </c>
      <c r="P4" s="141"/>
      <c r="Q4" s="142"/>
      <c r="R4" s="142"/>
      <c r="S4" s="142"/>
      <c r="T4" s="142"/>
    </row>
    <row r="5" spans="1:20" ht="21" customHeight="1" thickBot="1">
      <c r="A5" s="1">
        <v>1112</v>
      </c>
      <c r="B5" s="2">
        <v>2380</v>
      </c>
      <c r="C5" s="30" t="s">
        <v>21</v>
      </c>
      <c r="Q5" s="140" t="s">
        <v>259</v>
      </c>
      <c r="T5" s="140" t="s">
        <v>260</v>
      </c>
    </row>
    <row r="6" spans="1:20" ht="21" customHeight="1" thickBot="1">
      <c r="A6" s="31">
        <v>1113</v>
      </c>
      <c r="B6" s="2">
        <v>2780</v>
      </c>
      <c r="C6" s="30" t="s">
        <v>22</v>
      </c>
      <c r="G6" s="632" t="s">
        <v>261</v>
      </c>
      <c r="H6" s="633"/>
      <c r="I6" s="185" t="s">
        <v>293</v>
      </c>
      <c r="K6" s="629" t="s">
        <v>261</v>
      </c>
      <c r="L6" s="630"/>
      <c r="M6" s="143" t="s">
        <v>262</v>
      </c>
      <c r="O6" s="629" t="s">
        <v>261</v>
      </c>
      <c r="P6" s="630"/>
      <c r="Q6" s="144" t="s">
        <v>262</v>
      </c>
      <c r="R6" s="629" t="s">
        <v>261</v>
      </c>
      <c r="S6" s="630"/>
      <c r="T6" s="145" t="s">
        <v>262</v>
      </c>
    </row>
    <row r="7" spans="1:20" ht="21" customHeight="1">
      <c r="A7" s="31">
        <v>1114</v>
      </c>
      <c r="B7" s="2">
        <v>3180</v>
      </c>
      <c r="C7" s="30" t="s">
        <v>23</v>
      </c>
      <c r="G7" s="148" t="s">
        <v>263</v>
      </c>
      <c r="H7" s="149" t="s">
        <v>264</v>
      </c>
      <c r="I7" s="634">
        <v>1580</v>
      </c>
      <c r="K7" s="146" t="s">
        <v>263</v>
      </c>
      <c r="L7" s="147" t="s">
        <v>264</v>
      </c>
      <c r="M7" s="637">
        <v>3160</v>
      </c>
      <c r="O7" s="148" t="s">
        <v>263</v>
      </c>
      <c r="P7" s="149" t="s">
        <v>264</v>
      </c>
      <c r="Q7" s="625">
        <v>2840</v>
      </c>
      <c r="R7" s="148" t="s">
        <v>263</v>
      </c>
      <c r="S7" s="149" t="s">
        <v>264</v>
      </c>
      <c r="T7" s="640">
        <v>2370</v>
      </c>
    </row>
    <row r="8" spans="1:20" ht="21" customHeight="1">
      <c r="A8" s="31">
        <v>1115</v>
      </c>
      <c r="B8" s="2">
        <v>3570</v>
      </c>
      <c r="C8" s="30" t="s">
        <v>24</v>
      </c>
      <c r="G8" s="150" t="s">
        <v>265</v>
      </c>
      <c r="H8" s="151" t="s">
        <v>266</v>
      </c>
      <c r="I8" s="635"/>
      <c r="K8" s="150" t="s">
        <v>265</v>
      </c>
      <c r="L8" s="151" t="s">
        <v>266</v>
      </c>
      <c r="M8" s="638"/>
      <c r="O8" s="150" t="s">
        <v>265</v>
      </c>
      <c r="P8" s="151" t="s">
        <v>266</v>
      </c>
      <c r="Q8" s="626"/>
      <c r="R8" s="150" t="s">
        <v>265</v>
      </c>
      <c r="S8" s="151" t="s">
        <v>266</v>
      </c>
      <c r="T8" s="637"/>
    </row>
    <row r="9" spans="1:20" ht="21" customHeight="1">
      <c r="A9" s="31">
        <v>1116</v>
      </c>
      <c r="B9" s="2">
        <v>3970</v>
      </c>
      <c r="C9" s="30" t="s">
        <v>25</v>
      </c>
      <c r="G9" s="150" t="s">
        <v>266</v>
      </c>
      <c r="H9" s="151" t="s">
        <v>267</v>
      </c>
      <c r="I9" s="635"/>
      <c r="J9" s="186"/>
      <c r="K9" s="150" t="s">
        <v>266</v>
      </c>
      <c r="L9" s="151" t="s">
        <v>267</v>
      </c>
      <c r="M9" s="638"/>
      <c r="O9" s="150" t="s">
        <v>266</v>
      </c>
      <c r="P9" s="151" t="s">
        <v>267</v>
      </c>
      <c r="Q9" s="626"/>
      <c r="R9" s="150" t="s">
        <v>266</v>
      </c>
      <c r="S9" s="151" t="s">
        <v>267</v>
      </c>
      <c r="T9" s="637"/>
    </row>
    <row r="10" spans="1:20" ht="21" customHeight="1" thickBot="1">
      <c r="A10" s="31">
        <v>1117</v>
      </c>
      <c r="B10" s="2">
        <v>4370</v>
      </c>
      <c r="C10" s="30" t="s">
        <v>26</v>
      </c>
      <c r="G10" s="152" t="s">
        <v>267</v>
      </c>
      <c r="H10" s="153" t="s">
        <v>268</v>
      </c>
      <c r="I10" s="636"/>
      <c r="K10" s="152" t="s">
        <v>267</v>
      </c>
      <c r="L10" s="153" t="s">
        <v>268</v>
      </c>
      <c r="M10" s="639"/>
      <c r="O10" s="152" t="s">
        <v>267</v>
      </c>
      <c r="P10" s="153" t="s">
        <v>268</v>
      </c>
      <c r="Q10" s="627"/>
      <c r="R10" s="152" t="s">
        <v>267</v>
      </c>
      <c r="S10" s="153" t="s">
        <v>268</v>
      </c>
      <c r="T10" s="641"/>
    </row>
    <row r="11" spans="1:20" ht="21" customHeight="1">
      <c r="A11" s="31">
        <v>1118</v>
      </c>
      <c r="B11" s="2">
        <v>4770</v>
      </c>
      <c r="C11" s="30" t="s">
        <v>27</v>
      </c>
      <c r="G11" s="154" t="s">
        <v>268</v>
      </c>
      <c r="H11" s="155" t="s">
        <v>269</v>
      </c>
      <c r="I11" s="187">
        <v>1980</v>
      </c>
      <c r="K11" s="154" t="s">
        <v>268</v>
      </c>
      <c r="L11" s="155" t="s">
        <v>269</v>
      </c>
      <c r="M11" s="156">
        <v>3960</v>
      </c>
      <c r="O11" s="154" t="s">
        <v>268</v>
      </c>
      <c r="P11" s="155" t="s">
        <v>269</v>
      </c>
      <c r="Q11" s="157">
        <v>3560</v>
      </c>
      <c r="R11" s="154" t="s">
        <v>268</v>
      </c>
      <c r="S11" s="155" t="s">
        <v>269</v>
      </c>
      <c r="T11" s="158">
        <v>2970</v>
      </c>
    </row>
    <row r="12" spans="1:20" ht="21" customHeight="1">
      <c r="A12" s="31">
        <v>1119</v>
      </c>
      <c r="B12" s="2">
        <v>5160</v>
      </c>
      <c r="C12" s="30" t="s">
        <v>28</v>
      </c>
      <c r="G12" s="159" t="s">
        <v>269</v>
      </c>
      <c r="H12" s="160" t="s">
        <v>270</v>
      </c>
      <c r="I12" s="188">
        <v>2380</v>
      </c>
      <c r="K12" s="159" t="s">
        <v>269</v>
      </c>
      <c r="L12" s="160" t="s">
        <v>270</v>
      </c>
      <c r="M12" s="161">
        <v>4760</v>
      </c>
      <c r="O12" s="159" t="s">
        <v>269</v>
      </c>
      <c r="P12" s="160" t="s">
        <v>270</v>
      </c>
      <c r="Q12" s="157">
        <v>4280</v>
      </c>
      <c r="R12" s="159" t="s">
        <v>269</v>
      </c>
      <c r="S12" s="160" t="s">
        <v>270</v>
      </c>
      <c r="T12" s="158">
        <v>3570</v>
      </c>
    </row>
    <row r="13" spans="1:20" ht="21" customHeight="1">
      <c r="A13" s="31">
        <v>1120</v>
      </c>
      <c r="B13" s="2">
        <v>5560</v>
      </c>
      <c r="C13" s="30" t="s">
        <v>29</v>
      </c>
      <c r="G13" s="159" t="s">
        <v>270</v>
      </c>
      <c r="H13" s="160" t="s">
        <v>271</v>
      </c>
      <c r="I13" s="188">
        <v>2780</v>
      </c>
      <c r="K13" s="159" t="s">
        <v>270</v>
      </c>
      <c r="L13" s="160" t="s">
        <v>271</v>
      </c>
      <c r="M13" s="161">
        <v>5560</v>
      </c>
      <c r="O13" s="159" t="s">
        <v>270</v>
      </c>
      <c r="P13" s="160" t="s">
        <v>271</v>
      </c>
      <c r="Q13" s="157">
        <v>5000</v>
      </c>
      <c r="R13" s="159" t="s">
        <v>270</v>
      </c>
      <c r="S13" s="160" t="s">
        <v>271</v>
      </c>
      <c r="T13" s="158">
        <v>4170</v>
      </c>
    </row>
    <row r="14" spans="1:20" ht="21" customHeight="1" thickBot="1">
      <c r="A14" s="31">
        <v>1121</v>
      </c>
      <c r="B14" s="2">
        <v>5960</v>
      </c>
      <c r="C14" s="30" t="s">
        <v>30</v>
      </c>
      <c r="G14" s="162" t="s">
        <v>271</v>
      </c>
      <c r="H14" s="163" t="s">
        <v>272</v>
      </c>
      <c r="I14" s="189">
        <v>3180</v>
      </c>
      <c r="K14" s="162" t="s">
        <v>271</v>
      </c>
      <c r="L14" s="163" t="s">
        <v>272</v>
      </c>
      <c r="M14" s="164">
        <v>6360</v>
      </c>
      <c r="O14" s="162" t="s">
        <v>271</v>
      </c>
      <c r="P14" s="163" t="s">
        <v>272</v>
      </c>
      <c r="Q14" s="165">
        <v>5720</v>
      </c>
      <c r="R14" s="162" t="s">
        <v>271</v>
      </c>
      <c r="S14" s="163" t="s">
        <v>272</v>
      </c>
      <c r="T14" s="166">
        <v>4770</v>
      </c>
    </row>
    <row r="15" spans="1:20" ht="21" customHeight="1">
      <c r="A15" s="31">
        <v>1122</v>
      </c>
      <c r="B15" s="2">
        <v>6360</v>
      </c>
      <c r="C15" s="30" t="s">
        <v>31</v>
      </c>
      <c r="G15" s="167" t="s">
        <v>272</v>
      </c>
      <c r="H15" s="168" t="s">
        <v>273</v>
      </c>
      <c r="I15" s="187">
        <v>3570</v>
      </c>
      <c r="K15" s="167" t="s">
        <v>272</v>
      </c>
      <c r="L15" s="168" t="s">
        <v>273</v>
      </c>
      <c r="M15" s="156">
        <v>7140</v>
      </c>
      <c r="O15" s="167" t="s">
        <v>272</v>
      </c>
      <c r="P15" s="168" t="s">
        <v>273</v>
      </c>
      <c r="Q15" s="169">
        <v>6430</v>
      </c>
      <c r="R15" s="167" t="s">
        <v>272</v>
      </c>
      <c r="S15" s="168" t="s">
        <v>273</v>
      </c>
      <c r="T15" s="170">
        <v>5360</v>
      </c>
    </row>
    <row r="16" spans="1:20" ht="21" customHeight="1">
      <c r="A16" s="31">
        <v>1123</v>
      </c>
      <c r="B16" s="2">
        <v>6750</v>
      </c>
      <c r="C16" s="30" t="s">
        <v>32</v>
      </c>
      <c r="G16" s="154" t="s">
        <v>273</v>
      </c>
      <c r="H16" s="155" t="s">
        <v>274</v>
      </c>
      <c r="I16" s="188">
        <v>3970</v>
      </c>
      <c r="K16" s="154" t="s">
        <v>273</v>
      </c>
      <c r="L16" s="155" t="s">
        <v>274</v>
      </c>
      <c r="M16" s="161">
        <v>7940</v>
      </c>
      <c r="O16" s="154" t="s">
        <v>273</v>
      </c>
      <c r="P16" s="155" t="s">
        <v>274</v>
      </c>
      <c r="Q16" s="171">
        <v>7150</v>
      </c>
      <c r="R16" s="154" t="s">
        <v>273</v>
      </c>
      <c r="S16" s="155" t="s">
        <v>274</v>
      </c>
      <c r="T16" s="172">
        <v>5960</v>
      </c>
    </row>
    <row r="17" spans="1:20" ht="21" customHeight="1">
      <c r="A17" s="31">
        <v>1124</v>
      </c>
      <c r="B17" s="2">
        <v>7150</v>
      </c>
      <c r="C17" s="30" t="s">
        <v>33</v>
      </c>
      <c r="G17" s="159" t="s">
        <v>274</v>
      </c>
      <c r="H17" s="160" t="s">
        <v>275</v>
      </c>
      <c r="I17" s="188">
        <v>4370</v>
      </c>
      <c r="K17" s="159" t="s">
        <v>274</v>
      </c>
      <c r="L17" s="160" t="s">
        <v>275</v>
      </c>
      <c r="M17" s="161">
        <v>8740</v>
      </c>
      <c r="O17" s="159" t="s">
        <v>274</v>
      </c>
      <c r="P17" s="160" t="s">
        <v>275</v>
      </c>
      <c r="Q17" s="171">
        <v>7870</v>
      </c>
      <c r="R17" s="159" t="s">
        <v>274</v>
      </c>
      <c r="S17" s="160" t="s">
        <v>275</v>
      </c>
      <c r="T17" s="172">
        <v>6560</v>
      </c>
    </row>
    <row r="18" spans="1:20" ht="21" customHeight="1">
      <c r="A18" s="31">
        <v>1125</v>
      </c>
      <c r="B18" s="2">
        <v>7550</v>
      </c>
      <c r="C18" s="30" t="s">
        <v>34</v>
      </c>
      <c r="G18" s="159" t="s">
        <v>275</v>
      </c>
      <c r="H18" s="160" t="s">
        <v>276</v>
      </c>
      <c r="I18" s="188">
        <v>4770</v>
      </c>
      <c r="K18" s="159" t="s">
        <v>275</v>
      </c>
      <c r="L18" s="160" t="s">
        <v>276</v>
      </c>
      <c r="M18" s="161">
        <v>9540</v>
      </c>
      <c r="O18" s="159" t="s">
        <v>275</v>
      </c>
      <c r="P18" s="160" t="s">
        <v>276</v>
      </c>
      <c r="Q18" s="171">
        <v>8590</v>
      </c>
      <c r="R18" s="159" t="s">
        <v>275</v>
      </c>
      <c r="S18" s="160" t="s">
        <v>276</v>
      </c>
      <c r="T18" s="172">
        <v>7160</v>
      </c>
    </row>
    <row r="19" spans="1:20" ht="21" customHeight="1">
      <c r="A19" s="31">
        <v>1126</v>
      </c>
      <c r="B19" s="2">
        <v>7950</v>
      </c>
      <c r="C19" s="30" t="s">
        <v>35</v>
      </c>
      <c r="G19" s="159" t="s">
        <v>276</v>
      </c>
      <c r="H19" s="160" t="s">
        <v>277</v>
      </c>
      <c r="I19" s="188">
        <v>5160</v>
      </c>
      <c r="K19" s="159" t="s">
        <v>276</v>
      </c>
      <c r="L19" s="160" t="s">
        <v>277</v>
      </c>
      <c r="M19" s="161">
        <v>10320</v>
      </c>
      <c r="O19" s="159" t="s">
        <v>276</v>
      </c>
      <c r="P19" s="160" t="s">
        <v>277</v>
      </c>
      <c r="Q19" s="171">
        <v>9300</v>
      </c>
      <c r="R19" s="159" t="s">
        <v>276</v>
      </c>
      <c r="S19" s="160" t="s">
        <v>277</v>
      </c>
      <c r="T19" s="172">
        <v>7750</v>
      </c>
    </row>
    <row r="20" spans="1:20" ht="21" customHeight="1">
      <c r="A20" s="31">
        <v>1127</v>
      </c>
      <c r="B20" s="2">
        <v>8350</v>
      </c>
      <c r="C20" s="30" t="s">
        <v>161</v>
      </c>
      <c r="G20" s="159" t="s">
        <v>277</v>
      </c>
      <c r="H20" s="160" t="s">
        <v>278</v>
      </c>
      <c r="I20" s="188">
        <v>5560</v>
      </c>
      <c r="K20" s="159" t="s">
        <v>277</v>
      </c>
      <c r="L20" s="160" t="s">
        <v>278</v>
      </c>
      <c r="M20" s="161">
        <v>11120</v>
      </c>
      <c r="O20" s="159" t="s">
        <v>277</v>
      </c>
      <c r="P20" s="160" t="s">
        <v>278</v>
      </c>
      <c r="Q20" s="171">
        <v>10020</v>
      </c>
      <c r="R20" s="159" t="s">
        <v>277</v>
      </c>
      <c r="S20" s="160" t="s">
        <v>278</v>
      </c>
      <c r="T20" s="172">
        <v>8350</v>
      </c>
    </row>
    <row r="21" spans="1:20" ht="21" customHeight="1">
      <c r="A21" s="31">
        <v>1128</v>
      </c>
      <c r="B21" s="2">
        <v>8750</v>
      </c>
      <c r="C21" s="30" t="s">
        <v>162</v>
      </c>
      <c r="G21" s="159" t="s">
        <v>278</v>
      </c>
      <c r="H21" s="160" t="s">
        <v>279</v>
      </c>
      <c r="I21" s="188">
        <v>5960</v>
      </c>
      <c r="K21" s="159" t="s">
        <v>278</v>
      </c>
      <c r="L21" s="160" t="s">
        <v>279</v>
      </c>
      <c r="M21" s="161">
        <v>11920</v>
      </c>
      <c r="O21" s="159" t="s">
        <v>278</v>
      </c>
      <c r="P21" s="160" t="s">
        <v>279</v>
      </c>
      <c r="Q21" s="171">
        <v>10740</v>
      </c>
      <c r="R21" s="159" t="s">
        <v>278</v>
      </c>
      <c r="S21" s="160" t="s">
        <v>279</v>
      </c>
      <c r="T21" s="172">
        <v>8950</v>
      </c>
    </row>
    <row r="22" spans="1:20" ht="21" customHeight="1" thickBot="1">
      <c r="A22" s="31">
        <v>1129</v>
      </c>
      <c r="B22" s="2">
        <v>9150</v>
      </c>
      <c r="C22" s="30" t="s">
        <v>163</v>
      </c>
      <c r="G22" s="173" t="s">
        <v>279</v>
      </c>
      <c r="H22" s="174" t="s">
        <v>280</v>
      </c>
      <c r="I22" s="189">
        <v>6360</v>
      </c>
      <c r="K22" s="173" t="s">
        <v>279</v>
      </c>
      <c r="L22" s="174" t="s">
        <v>280</v>
      </c>
      <c r="M22" s="164">
        <v>12720</v>
      </c>
      <c r="O22" s="173" t="s">
        <v>279</v>
      </c>
      <c r="P22" s="174" t="s">
        <v>280</v>
      </c>
      <c r="Q22" s="175">
        <v>11460</v>
      </c>
      <c r="R22" s="173" t="s">
        <v>279</v>
      </c>
      <c r="S22" s="174" t="s">
        <v>280</v>
      </c>
      <c r="T22" s="176">
        <v>9550</v>
      </c>
    </row>
    <row r="23" spans="1:20" ht="21" customHeight="1">
      <c r="A23" s="31">
        <v>1130</v>
      </c>
      <c r="B23" s="2">
        <v>9550</v>
      </c>
      <c r="C23" s="30" t="s">
        <v>164</v>
      </c>
      <c r="G23" s="167" t="s">
        <v>280</v>
      </c>
      <c r="H23" s="168" t="s">
        <v>281</v>
      </c>
      <c r="I23" s="187">
        <v>6750</v>
      </c>
      <c r="K23" s="167" t="s">
        <v>280</v>
      </c>
      <c r="L23" s="168" t="s">
        <v>281</v>
      </c>
      <c r="M23" s="156">
        <v>13500</v>
      </c>
      <c r="O23" s="167" t="s">
        <v>280</v>
      </c>
      <c r="P23" s="168" t="s">
        <v>281</v>
      </c>
      <c r="Q23" s="169">
        <v>12170</v>
      </c>
      <c r="R23" s="167" t="s">
        <v>280</v>
      </c>
      <c r="S23" s="168" t="s">
        <v>281</v>
      </c>
      <c r="T23" s="170">
        <v>10140</v>
      </c>
    </row>
    <row r="24" spans="1:20" ht="21" customHeight="1">
      <c r="A24" s="31">
        <v>1131</v>
      </c>
      <c r="B24" s="2">
        <v>9950</v>
      </c>
      <c r="C24" s="30" t="s">
        <v>165</v>
      </c>
      <c r="G24" s="159" t="s">
        <v>281</v>
      </c>
      <c r="H24" s="160" t="s">
        <v>282</v>
      </c>
      <c r="I24" s="188">
        <v>7150</v>
      </c>
      <c r="K24" s="159" t="s">
        <v>281</v>
      </c>
      <c r="L24" s="160" t="s">
        <v>282</v>
      </c>
      <c r="M24" s="161">
        <v>14300</v>
      </c>
      <c r="O24" s="159" t="s">
        <v>281</v>
      </c>
      <c r="P24" s="160" t="s">
        <v>282</v>
      </c>
      <c r="Q24" s="171">
        <v>12890</v>
      </c>
      <c r="R24" s="159" t="s">
        <v>281</v>
      </c>
      <c r="S24" s="160" t="s">
        <v>282</v>
      </c>
      <c r="T24" s="172">
        <v>10740</v>
      </c>
    </row>
    <row r="25" spans="1:20" ht="21" customHeight="1">
      <c r="A25" s="31">
        <v>1132</v>
      </c>
      <c r="B25" s="2">
        <v>10350</v>
      </c>
      <c r="C25" s="30" t="s">
        <v>153</v>
      </c>
      <c r="G25" s="159" t="s">
        <v>282</v>
      </c>
      <c r="H25" s="160" t="s">
        <v>283</v>
      </c>
      <c r="I25" s="188">
        <v>7550</v>
      </c>
      <c r="K25" s="159" t="s">
        <v>282</v>
      </c>
      <c r="L25" s="160" t="s">
        <v>283</v>
      </c>
      <c r="M25" s="161">
        <v>15100</v>
      </c>
      <c r="O25" s="159" t="s">
        <v>282</v>
      </c>
      <c r="P25" s="160" t="s">
        <v>283</v>
      </c>
      <c r="Q25" s="171">
        <v>13610</v>
      </c>
      <c r="R25" s="159" t="s">
        <v>282</v>
      </c>
      <c r="S25" s="160" t="s">
        <v>283</v>
      </c>
      <c r="T25" s="172">
        <v>11340</v>
      </c>
    </row>
    <row r="26" spans="1:20" ht="21" customHeight="1">
      <c r="A26" s="31">
        <v>1133</v>
      </c>
      <c r="B26" s="2">
        <v>10750</v>
      </c>
      <c r="C26" s="30" t="s">
        <v>154</v>
      </c>
      <c r="G26" s="159" t="s">
        <v>283</v>
      </c>
      <c r="H26" s="160" t="s">
        <v>284</v>
      </c>
      <c r="I26" s="188">
        <v>7950</v>
      </c>
      <c r="K26" s="159" t="s">
        <v>283</v>
      </c>
      <c r="L26" s="160" t="s">
        <v>284</v>
      </c>
      <c r="M26" s="177">
        <v>15900</v>
      </c>
      <c r="O26" s="159" t="s">
        <v>283</v>
      </c>
      <c r="P26" s="160" t="s">
        <v>284</v>
      </c>
      <c r="Q26" s="171">
        <v>14330</v>
      </c>
      <c r="R26" s="159" t="s">
        <v>283</v>
      </c>
      <c r="S26" s="160" t="s">
        <v>284</v>
      </c>
      <c r="T26" s="172">
        <v>11940</v>
      </c>
    </row>
    <row r="27" spans="1:20" ht="21" customHeight="1">
      <c r="A27" s="31">
        <v>1134</v>
      </c>
      <c r="B27" s="2">
        <v>11150</v>
      </c>
      <c r="C27" s="30" t="s">
        <v>155</v>
      </c>
      <c r="G27" s="159" t="s">
        <v>284</v>
      </c>
      <c r="H27" s="160" t="s">
        <v>285</v>
      </c>
      <c r="I27" s="188">
        <v>8350</v>
      </c>
      <c r="K27" s="159" t="s">
        <v>284</v>
      </c>
      <c r="L27" s="160" t="s">
        <v>285</v>
      </c>
      <c r="M27" s="161">
        <v>16700</v>
      </c>
      <c r="O27" s="159" t="s">
        <v>284</v>
      </c>
      <c r="P27" s="160" t="s">
        <v>285</v>
      </c>
      <c r="Q27" s="171">
        <v>15050</v>
      </c>
      <c r="R27" s="159" t="s">
        <v>284</v>
      </c>
      <c r="S27" s="160" t="s">
        <v>285</v>
      </c>
      <c r="T27" s="172">
        <v>12540</v>
      </c>
    </row>
    <row r="28" spans="1:20" ht="21" customHeight="1">
      <c r="A28" s="31">
        <v>1135</v>
      </c>
      <c r="B28" s="2">
        <v>11550</v>
      </c>
      <c r="C28" s="30" t="s">
        <v>156</v>
      </c>
      <c r="G28" s="159" t="s">
        <v>285</v>
      </c>
      <c r="H28" s="160" t="s">
        <v>286</v>
      </c>
      <c r="I28" s="188">
        <v>8750</v>
      </c>
      <c r="K28" s="154" t="s">
        <v>285</v>
      </c>
      <c r="L28" s="155" t="s">
        <v>286</v>
      </c>
      <c r="M28" s="161">
        <v>17500</v>
      </c>
      <c r="O28" s="154" t="s">
        <v>285</v>
      </c>
      <c r="P28" s="155" t="s">
        <v>286</v>
      </c>
      <c r="Q28" s="171">
        <v>15770</v>
      </c>
      <c r="R28" s="154" t="s">
        <v>285</v>
      </c>
      <c r="S28" s="155" t="s">
        <v>286</v>
      </c>
      <c r="T28" s="172">
        <v>13140</v>
      </c>
    </row>
    <row r="29" spans="1:20" ht="21" customHeight="1">
      <c r="A29" s="31">
        <v>1136</v>
      </c>
      <c r="B29" s="2">
        <v>11950</v>
      </c>
      <c r="C29" s="30" t="s">
        <v>157</v>
      </c>
      <c r="G29" s="159" t="s">
        <v>286</v>
      </c>
      <c r="H29" s="160" t="s">
        <v>287</v>
      </c>
      <c r="I29" s="188">
        <v>9150</v>
      </c>
      <c r="K29" s="159" t="s">
        <v>286</v>
      </c>
      <c r="L29" s="160" t="s">
        <v>287</v>
      </c>
      <c r="M29" s="161">
        <v>18300</v>
      </c>
      <c r="O29" s="159" t="s">
        <v>286</v>
      </c>
      <c r="P29" s="160" t="s">
        <v>287</v>
      </c>
      <c r="Q29" s="193">
        <v>16490</v>
      </c>
      <c r="R29" s="159" t="s">
        <v>286</v>
      </c>
      <c r="S29" s="160" t="s">
        <v>287</v>
      </c>
      <c r="T29" s="172">
        <v>13740</v>
      </c>
    </row>
    <row r="30" spans="1:20" ht="21" customHeight="1">
      <c r="A30" s="31">
        <v>1137</v>
      </c>
      <c r="B30" s="2">
        <v>12350</v>
      </c>
      <c r="C30" s="30" t="s">
        <v>158</v>
      </c>
      <c r="G30" s="178" t="s">
        <v>287</v>
      </c>
      <c r="H30" s="179" t="s">
        <v>288</v>
      </c>
      <c r="I30" s="188">
        <v>9550</v>
      </c>
      <c r="K30" s="178" t="s">
        <v>287</v>
      </c>
      <c r="L30" s="179" t="s">
        <v>288</v>
      </c>
      <c r="M30" s="172">
        <v>19100</v>
      </c>
      <c r="O30" s="178" t="s">
        <v>287</v>
      </c>
      <c r="P30" s="179" t="s">
        <v>288</v>
      </c>
      <c r="Q30" s="193">
        <v>17210</v>
      </c>
      <c r="R30" s="178" t="s">
        <v>287</v>
      </c>
      <c r="S30" s="179" t="s">
        <v>288</v>
      </c>
      <c r="T30" s="172">
        <v>14340</v>
      </c>
    </row>
    <row r="31" spans="1:20" ht="21" customHeight="1">
      <c r="A31" s="31">
        <v>1138</v>
      </c>
      <c r="B31" s="2">
        <v>12750</v>
      </c>
      <c r="C31" s="30" t="s">
        <v>159</v>
      </c>
      <c r="G31" s="159" t="s">
        <v>288</v>
      </c>
      <c r="H31" s="160" t="s">
        <v>295</v>
      </c>
      <c r="I31" s="188">
        <v>9950</v>
      </c>
      <c r="K31" s="159" t="s">
        <v>288</v>
      </c>
      <c r="L31" s="160" t="s">
        <v>295</v>
      </c>
      <c r="M31" s="161">
        <v>19900</v>
      </c>
      <c r="O31" s="159" t="s">
        <v>288</v>
      </c>
      <c r="P31" s="160" t="s">
        <v>295</v>
      </c>
      <c r="Q31" s="193">
        <v>17930</v>
      </c>
      <c r="R31" s="159" t="s">
        <v>288</v>
      </c>
      <c r="S31" s="160" t="s">
        <v>295</v>
      </c>
      <c r="T31" s="172">
        <v>14940</v>
      </c>
    </row>
    <row r="32" spans="1:20" ht="21" customHeight="1">
      <c r="A32" s="31">
        <v>1139</v>
      </c>
      <c r="B32" s="2">
        <v>13150</v>
      </c>
      <c r="C32" s="30" t="s">
        <v>160</v>
      </c>
      <c r="G32" s="191" t="s">
        <v>296</v>
      </c>
      <c r="H32" s="192" t="s">
        <v>294</v>
      </c>
      <c r="I32" s="188">
        <v>10350</v>
      </c>
      <c r="K32" s="191" t="s">
        <v>296</v>
      </c>
      <c r="L32" s="192" t="s">
        <v>294</v>
      </c>
      <c r="M32" s="172">
        <v>20700</v>
      </c>
      <c r="O32" s="191" t="s">
        <v>296</v>
      </c>
      <c r="P32" s="192" t="s">
        <v>294</v>
      </c>
      <c r="Q32" s="193">
        <v>18650</v>
      </c>
      <c r="R32" s="191" t="s">
        <v>296</v>
      </c>
      <c r="S32" s="192" t="s">
        <v>294</v>
      </c>
      <c r="T32" s="172">
        <v>15540</v>
      </c>
    </row>
    <row r="33" spans="1:20" ht="21" customHeight="1">
      <c r="A33" s="31">
        <v>1140</v>
      </c>
      <c r="B33" s="2">
        <v>13550</v>
      </c>
      <c r="C33" s="30" t="s">
        <v>166</v>
      </c>
      <c r="G33" s="191" t="s">
        <v>297</v>
      </c>
      <c r="H33" s="192" t="s">
        <v>298</v>
      </c>
      <c r="I33" s="188">
        <v>10750</v>
      </c>
      <c r="K33" s="191" t="s">
        <v>297</v>
      </c>
      <c r="L33" s="192" t="s">
        <v>298</v>
      </c>
      <c r="M33" s="161">
        <v>21500</v>
      </c>
      <c r="O33" s="191" t="s">
        <v>297</v>
      </c>
      <c r="P33" s="192" t="s">
        <v>298</v>
      </c>
      <c r="Q33" s="193">
        <v>19370</v>
      </c>
      <c r="R33" s="191" t="s">
        <v>297</v>
      </c>
      <c r="S33" s="192" t="s">
        <v>298</v>
      </c>
      <c r="T33" s="172">
        <v>16140</v>
      </c>
    </row>
    <row r="34" spans="1:20" ht="21" customHeight="1">
      <c r="A34" s="31">
        <v>1141</v>
      </c>
      <c r="B34" s="2">
        <v>13950</v>
      </c>
      <c r="C34" s="30" t="s">
        <v>167</v>
      </c>
      <c r="G34" s="191" t="s">
        <v>298</v>
      </c>
      <c r="H34" s="192" t="s">
        <v>299</v>
      </c>
      <c r="I34" s="188">
        <v>11150</v>
      </c>
      <c r="K34" s="191" t="s">
        <v>298</v>
      </c>
      <c r="L34" s="192" t="s">
        <v>299</v>
      </c>
      <c r="M34" s="172">
        <v>22300</v>
      </c>
      <c r="O34" s="191" t="s">
        <v>298</v>
      </c>
      <c r="P34" s="192" t="s">
        <v>299</v>
      </c>
      <c r="Q34" s="193">
        <v>20090</v>
      </c>
      <c r="R34" s="191" t="s">
        <v>298</v>
      </c>
      <c r="S34" s="192" t="s">
        <v>299</v>
      </c>
      <c r="T34" s="172">
        <v>16740</v>
      </c>
    </row>
    <row r="35" spans="1:20" ht="21" customHeight="1">
      <c r="A35" s="31">
        <v>1142</v>
      </c>
      <c r="B35" s="2">
        <v>14350</v>
      </c>
      <c r="C35" s="30" t="s">
        <v>168</v>
      </c>
      <c r="G35" s="191" t="s">
        <v>299</v>
      </c>
      <c r="H35" s="192" t="s">
        <v>300</v>
      </c>
      <c r="I35" s="188">
        <v>11550</v>
      </c>
      <c r="K35" s="191" t="s">
        <v>299</v>
      </c>
      <c r="L35" s="192" t="s">
        <v>300</v>
      </c>
      <c r="M35" s="161">
        <v>23100</v>
      </c>
      <c r="O35" s="191" t="s">
        <v>299</v>
      </c>
      <c r="P35" s="192" t="s">
        <v>300</v>
      </c>
      <c r="Q35" s="193">
        <v>20810</v>
      </c>
      <c r="R35" s="191" t="s">
        <v>299</v>
      </c>
      <c r="S35" s="192" t="s">
        <v>300</v>
      </c>
      <c r="T35" s="172">
        <v>17340</v>
      </c>
    </row>
    <row r="36" spans="1:20" ht="21" customHeight="1">
      <c r="A36" s="76">
        <v>5510</v>
      </c>
      <c r="B36" s="77">
        <v>1580</v>
      </c>
      <c r="C36" s="78" t="s">
        <v>138</v>
      </c>
      <c r="G36" s="191" t="s">
        <v>300</v>
      </c>
      <c r="H36" s="192" t="s">
        <v>301</v>
      </c>
      <c r="I36" s="188">
        <v>11950</v>
      </c>
      <c r="K36" s="191" t="s">
        <v>300</v>
      </c>
      <c r="L36" s="192" t="s">
        <v>301</v>
      </c>
      <c r="M36" s="172">
        <v>23900</v>
      </c>
      <c r="O36" s="191" t="s">
        <v>300</v>
      </c>
      <c r="P36" s="192" t="s">
        <v>301</v>
      </c>
      <c r="Q36" s="193">
        <v>21530</v>
      </c>
      <c r="R36" s="191" t="s">
        <v>300</v>
      </c>
      <c r="S36" s="192" t="s">
        <v>301</v>
      </c>
      <c r="T36" s="172">
        <v>17940</v>
      </c>
    </row>
    <row r="37" spans="1:20" ht="21" customHeight="1">
      <c r="A37" s="32">
        <v>5511</v>
      </c>
      <c r="B37" s="2">
        <v>1980</v>
      </c>
      <c r="C37" s="30" t="s">
        <v>43</v>
      </c>
      <c r="G37" s="191" t="s">
        <v>301</v>
      </c>
      <c r="H37" s="192" t="s">
        <v>302</v>
      </c>
      <c r="I37" s="188">
        <v>12350</v>
      </c>
      <c r="K37" s="191" t="s">
        <v>301</v>
      </c>
      <c r="L37" s="192" t="s">
        <v>302</v>
      </c>
      <c r="M37" s="161">
        <v>24700</v>
      </c>
      <c r="O37" s="191" t="s">
        <v>301</v>
      </c>
      <c r="P37" s="192" t="s">
        <v>302</v>
      </c>
      <c r="Q37" s="193">
        <v>22250</v>
      </c>
      <c r="R37" s="191" t="s">
        <v>301</v>
      </c>
      <c r="S37" s="192" t="s">
        <v>302</v>
      </c>
      <c r="T37" s="172">
        <v>18540</v>
      </c>
    </row>
    <row r="38" spans="1:20" ht="21" customHeight="1">
      <c r="A38" s="32">
        <v>5512</v>
      </c>
      <c r="B38" s="2">
        <v>2380</v>
      </c>
      <c r="C38" s="30" t="s">
        <v>44</v>
      </c>
      <c r="G38" s="191" t="s">
        <v>302</v>
      </c>
      <c r="H38" s="192" t="s">
        <v>303</v>
      </c>
      <c r="I38" s="188">
        <v>12750</v>
      </c>
      <c r="K38" s="191" t="s">
        <v>302</v>
      </c>
      <c r="L38" s="192" t="s">
        <v>303</v>
      </c>
      <c r="M38" s="172">
        <v>25500</v>
      </c>
      <c r="O38" s="191" t="s">
        <v>302</v>
      </c>
      <c r="P38" s="192" t="s">
        <v>303</v>
      </c>
      <c r="Q38" s="193">
        <v>22970</v>
      </c>
      <c r="R38" s="191" t="s">
        <v>302</v>
      </c>
      <c r="S38" s="192" t="s">
        <v>303</v>
      </c>
      <c r="T38" s="172">
        <v>19140</v>
      </c>
    </row>
    <row r="39" spans="1:20" ht="21" customHeight="1">
      <c r="A39" s="32">
        <v>5513</v>
      </c>
      <c r="B39" s="2">
        <v>2780</v>
      </c>
      <c r="C39" s="30" t="s">
        <v>45</v>
      </c>
      <c r="G39" s="191" t="s">
        <v>303</v>
      </c>
      <c r="H39" s="192" t="s">
        <v>304</v>
      </c>
      <c r="I39" s="188">
        <v>13150</v>
      </c>
      <c r="K39" s="191" t="s">
        <v>303</v>
      </c>
      <c r="L39" s="192" t="s">
        <v>304</v>
      </c>
      <c r="M39" s="161">
        <v>26300</v>
      </c>
      <c r="O39" s="191" t="s">
        <v>303</v>
      </c>
      <c r="P39" s="192" t="s">
        <v>304</v>
      </c>
      <c r="Q39" s="193">
        <v>23690</v>
      </c>
      <c r="R39" s="191" t="s">
        <v>303</v>
      </c>
      <c r="S39" s="192" t="s">
        <v>304</v>
      </c>
      <c r="T39" s="172">
        <v>19740</v>
      </c>
    </row>
    <row r="40" spans="1:20" ht="21" customHeight="1">
      <c r="A40" s="32">
        <v>5514</v>
      </c>
      <c r="B40" s="2">
        <v>3180</v>
      </c>
      <c r="C40" s="30" t="s">
        <v>46</v>
      </c>
      <c r="G40" s="191" t="s">
        <v>304</v>
      </c>
      <c r="H40" s="192" t="s">
        <v>305</v>
      </c>
      <c r="I40" s="188">
        <v>13550</v>
      </c>
      <c r="K40" s="191" t="s">
        <v>304</v>
      </c>
      <c r="L40" s="192" t="s">
        <v>305</v>
      </c>
      <c r="M40" s="172">
        <v>27100</v>
      </c>
      <c r="O40" s="191" t="s">
        <v>304</v>
      </c>
      <c r="P40" s="192" t="s">
        <v>305</v>
      </c>
      <c r="Q40" s="193">
        <v>24410</v>
      </c>
      <c r="R40" s="191" t="s">
        <v>304</v>
      </c>
      <c r="S40" s="192" t="s">
        <v>305</v>
      </c>
      <c r="T40" s="172">
        <v>20340</v>
      </c>
    </row>
    <row r="41" spans="1:20" ht="21" customHeight="1">
      <c r="A41" s="32">
        <v>5515</v>
      </c>
      <c r="B41" s="2">
        <v>3570</v>
      </c>
      <c r="C41" s="30" t="s">
        <v>47</v>
      </c>
      <c r="G41" s="191" t="s">
        <v>305</v>
      </c>
      <c r="H41" s="192" t="s">
        <v>306</v>
      </c>
      <c r="I41" s="188">
        <v>13950</v>
      </c>
      <c r="K41" s="191" t="s">
        <v>305</v>
      </c>
      <c r="L41" s="192" t="s">
        <v>306</v>
      </c>
      <c r="M41" s="161">
        <v>27900</v>
      </c>
      <c r="O41" s="191" t="s">
        <v>305</v>
      </c>
      <c r="P41" s="192" t="s">
        <v>306</v>
      </c>
      <c r="Q41" s="193">
        <v>25130</v>
      </c>
      <c r="R41" s="191" t="s">
        <v>305</v>
      </c>
      <c r="S41" s="192" t="s">
        <v>306</v>
      </c>
      <c r="T41" s="172">
        <v>20940</v>
      </c>
    </row>
    <row r="42" spans="1:20" ht="21" customHeight="1" thickBot="1">
      <c r="A42" s="32">
        <v>5516</v>
      </c>
      <c r="B42" s="2">
        <v>3970</v>
      </c>
      <c r="C42" s="30" t="s">
        <v>48</v>
      </c>
      <c r="G42" s="191" t="s">
        <v>306</v>
      </c>
      <c r="H42" s="192" t="s">
        <v>307</v>
      </c>
      <c r="I42" s="188">
        <v>14350</v>
      </c>
      <c r="K42" s="191" t="s">
        <v>306</v>
      </c>
      <c r="L42" s="192" t="s">
        <v>307</v>
      </c>
      <c r="M42" s="172">
        <v>28700</v>
      </c>
      <c r="O42" s="191" t="s">
        <v>306</v>
      </c>
      <c r="P42" s="192" t="s">
        <v>307</v>
      </c>
      <c r="Q42" s="194">
        <v>25850</v>
      </c>
      <c r="R42" s="191" t="s">
        <v>306</v>
      </c>
      <c r="S42" s="192" t="s">
        <v>307</v>
      </c>
      <c r="T42" s="176">
        <v>21540</v>
      </c>
    </row>
    <row r="43" spans="1:20" ht="21" customHeight="1" thickBot="1">
      <c r="A43" s="32">
        <v>5517</v>
      </c>
      <c r="B43" s="2">
        <v>4370</v>
      </c>
      <c r="C43" s="30" t="s">
        <v>49</v>
      </c>
    </row>
    <row r="44" spans="1:20" ht="21" customHeight="1" thickBot="1">
      <c r="A44" s="32">
        <v>5518</v>
      </c>
      <c r="B44" s="2">
        <v>4770</v>
      </c>
      <c r="C44" s="30" t="s">
        <v>50</v>
      </c>
      <c r="G44" s="623" t="s">
        <v>289</v>
      </c>
      <c r="H44" s="624"/>
      <c r="I44" s="190">
        <v>400</v>
      </c>
    </row>
    <row r="45" spans="1:20" ht="21" customHeight="1">
      <c r="A45" s="32">
        <v>5519</v>
      </c>
      <c r="B45" s="2">
        <v>5160</v>
      </c>
      <c r="C45" s="30" t="s">
        <v>51</v>
      </c>
    </row>
    <row r="46" spans="1:20" ht="21" customHeight="1" thickBot="1">
      <c r="A46" s="32">
        <v>5520</v>
      </c>
      <c r="B46" s="2">
        <v>5560</v>
      </c>
      <c r="C46" s="30" t="s">
        <v>52</v>
      </c>
    </row>
    <row r="47" spans="1:20" ht="21" customHeight="1" thickBot="1">
      <c r="A47" s="32">
        <v>5521</v>
      </c>
      <c r="B47" s="2">
        <v>5960</v>
      </c>
      <c r="C47" s="30" t="s">
        <v>53</v>
      </c>
      <c r="K47" s="623" t="s">
        <v>289</v>
      </c>
      <c r="L47" s="624"/>
      <c r="M47" s="180">
        <v>800</v>
      </c>
      <c r="O47" s="623" t="s">
        <v>289</v>
      </c>
      <c r="P47" s="624"/>
      <c r="Q47" s="181">
        <v>720</v>
      </c>
      <c r="R47" s="623" t="s">
        <v>289</v>
      </c>
      <c r="S47" s="624"/>
      <c r="T47" s="182">
        <v>600</v>
      </c>
    </row>
    <row r="48" spans="1:20" ht="21" customHeight="1">
      <c r="A48" s="32">
        <v>5522</v>
      </c>
      <c r="B48" s="2">
        <v>6360</v>
      </c>
      <c r="C48" s="30" t="s">
        <v>54</v>
      </c>
    </row>
    <row r="49" spans="1:3" ht="21" customHeight="1">
      <c r="A49" s="32">
        <v>5523</v>
      </c>
      <c r="B49" s="2">
        <v>6750</v>
      </c>
      <c r="C49" s="30" t="s">
        <v>55</v>
      </c>
    </row>
    <row r="50" spans="1:3" ht="21" customHeight="1">
      <c r="A50" s="32">
        <v>5524</v>
      </c>
      <c r="B50" s="2">
        <v>7150</v>
      </c>
      <c r="C50" s="30" t="s">
        <v>56</v>
      </c>
    </row>
    <row r="51" spans="1:3" ht="21" customHeight="1">
      <c r="A51" s="32">
        <v>5525</v>
      </c>
      <c r="B51" s="2">
        <v>7550</v>
      </c>
      <c r="C51" s="30" t="s">
        <v>57</v>
      </c>
    </row>
    <row r="52" spans="1:3" ht="21" customHeight="1">
      <c r="A52" s="32">
        <v>5526</v>
      </c>
      <c r="B52" s="2">
        <v>7950</v>
      </c>
      <c r="C52" s="30" t="s">
        <v>58</v>
      </c>
    </row>
    <row r="53" spans="1:3" ht="21" customHeight="1">
      <c r="A53" s="32">
        <v>5527</v>
      </c>
      <c r="B53" s="2">
        <v>8350</v>
      </c>
      <c r="C53" s="30" t="s">
        <v>169</v>
      </c>
    </row>
    <row r="54" spans="1:3" ht="21" customHeight="1">
      <c r="A54" s="32">
        <v>5528</v>
      </c>
      <c r="B54" s="2">
        <v>8750</v>
      </c>
      <c r="C54" s="30" t="s">
        <v>170</v>
      </c>
    </row>
    <row r="55" spans="1:3" ht="21" customHeight="1">
      <c r="A55" s="32">
        <v>5529</v>
      </c>
      <c r="B55" s="2">
        <v>9150</v>
      </c>
      <c r="C55" s="30" t="s">
        <v>171</v>
      </c>
    </row>
    <row r="56" spans="1:3" ht="21" customHeight="1">
      <c r="A56" s="32">
        <v>5530</v>
      </c>
      <c r="B56" s="2">
        <v>9550</v>
      </c>
      <c r="C56" s="30" t="s">
        <v>172</v>
      </c>
    </row>
    <row r="57" spans="1:3" ht="21" customHeight="1">
      <c r="A57" s="32">
        <v>5531</v>
      </c>
      <c r="B57" s="2">
        <v>9950</v>
      </c>
      <c r="C57" s="30" t="s">
        <v>173</v>
      </c>
    </row>
    <row r="58" spans="1:3" ht="21" customHeight="1">
      <c r="A58" s="32">
        <v>5532</v>
      </c>
      <c r="B58" s="2">
        <v>10350</v>
      </c>
      <c r="C58" s="30" t="s">
        <v>174</v>
      </c>
    </row>
    <row r="59" spans="1:3" ht="21" customHeight="1">
      <c r="A59" s="32">
        <v>5533</v>
      </c>
      <c r="B59" s="2">
        <v>10750</v>
      </c>
      <c r="C59" s="30" t="s">
        <v>175</v>
      </c>
    </row>
    <row r="60" spans="1:3" ht="21" customHeight="1">
      <c r="A60" s="32">
        <v>5534</v>
      </c>
      <c r="B60" s="2">
        <v>11150</v>
      </c>
      <c r="C60" s="30" t="s">
        <v>176</v>
      </c>
    </row>
    <row r="61" spans="1:3" ht="21" customHeight="1">
      <c r="A61" s="32">
        <v>5535</v>
      </c>
      <c r="B61" s="2">
        <v>11550</v>
      </c>
      <c r="C61" s="30" t="s">
        <v>177</v>
      </c>
    </row>
    <row r="62" spans="1:3" ht="21" customHeight="1">
      <c r="A62" s="32">
        <v>5536</v>
      </c>
      <c r="B62" s="2">
        <v>11950</v>
      </c>
      <c r="C62" s="30" t="s">
        <v>178</v>
      </c>
    </row>
    <row r="63" spans="1:3" ht="21" customHeight="1">
      <c r="A63" s="32">
        <v>5537</v>
      </c>
      <c r="B63" s="2">
        <v>12350</v>
      </c>
      <c r="C63" s="30" t="s">
        <v>179</v>
      </c>
    </row>
    <row r="64" spans="1:3" ht="21" customHeight="1">
      <c r="A64" s="32">
        <v>5538</v>
      </c>
      <c r="B64" s="2">
        <v>12750</v>
      </c>
      <c r="C64" s="30" t="s">
        <v>180</v>
      </c>
    </row>
    <row r="65" spans="1:3" ht="21" customHeight="1">
      <c r="A65" s="32">
        <v>5539</v>
      </c>
      <c r="B65" s="2">
        <v>13150</v>
      </c>
      <c r="C65" s="30" t="s">
        <v>181</v>
      </c>
    </row>
    <row r="66" spans="1:3" ht="21" customHeight="1">
      <c r="A66" s="32">
        <v>5540</v>
      </c>
      <c r="B66" s="2">
        <v>13550</v>
      </c>
      <c r="C66" s="30" t="s">
        <v>182</v>
      </c>
    </row>
    <row r="67" spans="1:3" ht="21" customHeight="1">
      <c r="A67" s="32">
        <v>5541</v>
      </c>
      <c r="B67" s="2">
        <v>13950</v>
      </c>
      <c r="C67" s="30" t="s">
        <v>183</v>
      </c>
    </row>
    <row r="68" spans="1:3" ht="21" customHeight="1">
      <c r="A68" s="32">
        <v>5542</v>
      </c>
      <c r="B68" s="2">
        <v>14350</v>
      </c>
      <c r="C68" s="30" t="s">
        <v>184</v>
      </c>
    </row>
    <row r="69" spans="1:3" ht="21" customHeight="1">
      <c r="A69" s="79">
        <v>7710</v>
      </c>
      <c r="B69" s="77">
        <v>1260</v>
      </c>
      <c r="C69" s="78" t="s">
        <v>139</v>
      </c>
    </row>
    <row r="70" spans="1:3" ht="21" customHeight="1">
      <c r="A70" s="32">
        <v>7711</v>
      </c>
      <c r="B70" s="2">
        <v>1580</v>
      </c>
      <c r="C70" s="30" t="s">
        <v>59</v>
      </c>
    </row>
    <row r="71" spans="1:3" ht="21" customHeight="1">
      <c r="A71" s="32">
        <v>7712</v>
      </c>
      <c r="B71" s="2">
        <v>1900</v>
      </c>
      <c r="C71" s="30" t="s">
        <v>60</v>
      </c>
    </row>
    <row r="72" spans="1:3" ht="21" customHeight="1">
      <c r="A72" s="32">
        <v>7713</v>
      </c>
      <c r="B72" s="2">
        <v>2220</v>
      </c>
      <c r="C72" s="30" t="s">
        <v>61</v>
      </c>
    </row>
    <row r="73" spans="1:3" ht="21" customHeight="1">
      <c r="A73" s="32">
        <v>7714</v>
      </c>
      <c r="B73" s="2">
        <v>2540</v>
      </c>
      <c r="C73" s="30" t="s">
        <v>62</v>
      </c>
    </row>
    <row r="74" spans="1:3" ht="21" customHeight="1">
      <c r="A74" s="32">
        <v>7715</v>
      </c>
      <c r="B74" s="2">
        <v>2860</v>
      </c>
      <c r="C74" s="30" t="s">
        <v>63</v>
      </c>
    </row>
    <row r="75" spans="1:3" ht="21" customHeight="1">
      <c r="A75" s="32">
        <v>7716</v>
      </c>
      <c r="B75" s="2">
        <v>3180</v>
      </c>
      <c r="C75" s="30" t="s">
        <v>64</v>
      </c>
    </row>
    <row r="76" spans="1:3" ht="21" customHeight="1">
      <c r="A76" s="32">
        <v>7717</v>
      </c>
      <c r="B76" s="2">
        <v>3500</v>
      </c>
      <c r="C76" s="30" t="s">
        <v>65</v>
      </c>
    </row>
    <row r="77" spans="1:3" ht="21" customHeight="1">
      <c r="A77" s="32">
        <v>7718</v>
      </c>
      <c r="B77" s="2">
        <v>3820</v>
      </c>
      <c r="C77" s="30" t="s">
        <v>66</v>
      </c>
    </row>
    <row r="78" spans="1:3" ht="21" customHeight="1">
      <c r="A78" s="32">
        <v>7719</v>
      </c>
      <c r="B78" s="2">
        <v>4140</v>
      </c>
      <c r="C78" s="30" t="s">
        <v>67</v>
      </c>
    </row>
    <row r="79" spans="1:3" ht="21" customHeight="1">
      <c r="A79" s="32">
        <v>7720</v>
      </c>
      <c r="B79" s="2">
        <v>4460</v>
      </c>
      <c r="C79" s="30" t="s">
        <v>68</v>
      </c>
    </row>
    <row r="80" spans="1:3" ht="21" customHeight="1">
      <c r="A80" s="32">
        <v>7721</v>
      </c>
      <c r="B80" s="2">
        <v>4780</v>
      </c>
      <c r="C80" s="30" t="s">
        <v>69</v>
      </c>
    </row>
    <row r="81" spans="1:3" ht="21" customHeight="1">
      <c r="A81" s="32">
        <v>7722</v>
      </c>
      <c r="B81" s="2">
        <v>5100</v>
      </c>
      <c r="C81" s="30" t="s">
        <v>70</v>
      </c>
    </row>
    <row r="82" spans="1:3" ht="21" customHeight="1">
      <c r="A82" s="32">
        <v>7723</v>
      </c>
      <c r="B82" s="2">
        <v>5420</v>
      </c>
      <c r="C82" s="30" t="s">
        <v>71</v>
      </c>
    </row>
    <row r="83" spans="1:3" ht="21" customHeight="1">
      <c r="A83" s="32">
        <v>7724</v>
      </c>
      <c r="B83" s="2">
        <v>5740</v>
      </c>
      <c r="C83" s="30" t="s">
        <v>72</v>
      </c>
    </row>
    <row r="84" spans="1:3" ht="21" customHeight="1">
      <c r="A84" s="32">
        <v>7725</v>
      </c>
      <c r="B84" s="2">
        <v>6060</v>
      </c>
      <c r="C84" s="30" t="s">
        <v>73</v>
      </c>
    </row>
    <row r="85" spans="1:3" ht="21" customHeight="1">
      <c r="A85" s="32">
        <v>7726</v>
      </c>
      <c r="B85" s="2">
        <v>6380</v>
      </c>
      <c r="C85" s="30" t="s">
        <v>74</v>
      </c>
    </row>
    <row r="86" spans="1:3" ht="21" customHeight="1">
      <c r="A86" s="32">
        <v>7727</v>
      </c>
      <c r="B86" s="2">
        <v>6700</v>
      </c>
      <c r="C86" s="30" t="s">
        <v>185</v>
      </c>
    </row>
    <row r="87" spans="1:3" ht="21" customHeight="1">
      <c r="A87" s="32">
        <v>7728</v>
      </c>
      <c r="B87" s="2">
        <v>7020</v>
      </c>
      <c r="C87" s="30" t="s">
        <v>186</v>
      </c>
    </row>
    <row r="88" spans="1:3" ht="21" customHeight="1">
      <c r="A88" s="32">
        <v>7729</v>
      </c>
      <c r="B88" s="2">
        <v>7340</v>
      </c>
      <c r="C88" s="30" t="s">
        <v>187</v>
      </c>
    </row>
    <row r="89" spans="1:3" ht="21" customHeight="1">
      <c r="A89" s="32">
        <v>7730</v>
      </c>
      <c r="B89" s="2">
        <v>7660</v>
      </c>
      <c r="C89" s="30" t="s">
        <v>188</v>
      </c>
    </row>
    <row r="90" spans="1:3" ht="21" customHeight="1">
      <c r="A90" s="32">
        <v>7731</v>
      </c>
      <c r="B90" s="2">
        <v>7980</v>
      </c>
      <c r="C90" s="30" t="s">
        <v>189</v>
      </c>
    </row>
    <row r="91" spans="1:3" ht="21" customHeight="1">
      <c r="A91" s="32">
        <v>7732</v>
      </c>
      <c r="B91" s="2">
        <v>8300</v>
      </c>
      <c r="C91" s="30" t="s">
        <v>190</v>
      </c>
    </row>
    <row r="92" spans="1:3" ht="21" customHeight="1">
      <c r="A92" s="32">
        <v>7733</v>
      </c>
      <c r="B92" s="2">
        <v>8620</v>
      </c>
      <c r="C92" s="30" t="s">
        <v>191</v>
      </c>
    </row>
    <row r="93" spans="1:3" ht="21" customHeight="1">
      <c r="A93" s="32">
        <v>7734</v>
      </c>
      <c r="B93" s="2">
        <v>8940</v>
      </c>
      <c r="C93" s="30" t="s">
        <v>192</v>
      </c>
    </row>
    <row r="94" spans="1:3" ht="21" customHeight="1">
      <c r="A94" s="32">
        <v>7735</v>
      </c>
      <c r="B94" s="2">
        <v>9260</v>
      </c>
      <c r="C94" s="30" t="s">
        <v>193</v>
      </c>
    </row>
    <row r="95" spans="1:3" ht="21" customHeight="1">
      <c r="A95" s="32">
        <v>7736</v>
      </c>
      <c r="B95" s="2">
        <v>9580</v>
      </c>
      <c r="C95" s="30" t="s">
        <v>194</v>
      </c>
    </row>
    <row r="96" spans="1:3" ht="21" customHeight="1">
      <c r="A96" s="32">
        <v>7737</v>
      </c>
      <c r="B96" s="2">
        <v>9900</v>
      </c>
      <c r="C96" s="30" t="s">
        <v>195</v>
      </c>
    </row>
    <row r="97" spans="1:3" ht="21" customHeight="1">
      <c r="A97" s="32">
        <v>7738</v>
      </c>
      <c r="B97" s="2">
        <v>10220</v>
      </c>
      <c r="C97" s="30" t="s">
        <v>196</v>
      </c>
    </row>
    <row r="98" spans="1:3" ht="21" customHeight="1">
      <c r="A98" s="32">
        <v>7739</v>
      </c>
      <c r="B98" s="2">
        <v>10540</v>
      </c>
      <c r="C98" s="30" t="s">
        <v>197</v>
      </c>
    </row>
    <row r="99" spans="1:3" ht="21" customHeight="1">
      <c r="A99" s="32">
        <v>7740</v>
      </c>
      <c r="B99" s="2">
        <v>10860</v>
      </c>
      <c r="C99" s="30" t="s">
        <v>198</v>
      </c>
    </row>
    <row r="100" spans="1:3" ht="21" customHeight="1">
      <c r="A100" s="32">
        <v>7741</v>
      </c>
      <c r="B100" s="2">
        <v>11180</v>
      </c>
      <c r="C100" s="30" t="s">
        <v>199</v>
      </c>
    </row>
    <row r="101" spans="1:3" ht="21" customHeight="1">
      <c r="A101" s="32">
        <v>7742</v>
      </c>
      <c r="B101" s="2">
        <v>11500</v>
      </c>
      <c r="C101" s="30" t="s">
        <v>200</v>
      </c>
    </row>
    <row r="102" spans="1:3" ht="21" customHeight="1">
      <c r="A102" s="79">
        <v>8810</v>
      </c>
      <c r="B102" s="77">
        <v>790</v>
      </c>
      <c r="C102" s="78" t="s">
        <v>140</v>
      </c>
    </row>
    <row r="103" spans="1:3" ht="21" customHeight="1">
      <c r="A103" s="32">
        <v>8811</v>
      </c>
      <c r="B103" s="2">
        <v>990</v>
      </c>
      <c r="C103" s="30" t="s">
        <v>75</v>
      </c>
    </row>
    <row r="104" spans="1:3" ht="21" customHeight="1">
      <c r="A104" s="32">
        <v>8812</v>
      </c>
      <c r="B104" s="2">
        <v>1190</v>
      </c>
      <c r="C104" s="30" t="s">
        <v>76</v>
      </c>
    </row>
    <row r="105" spans="1:3" ht="21" customHeight="1">
      <c r="A105" s="32">
        <v>8813</v>
      </c>
      <c r="B105" s="2">
        <v>1390</v>
      </c>
      <c r="C105" s="30" t="s">
        <v>77</v>
      </c>
    </row>
    <row r="106" spans="1:3" ht="21" customHeight="1">
      <c r="A106" s="32">
        <v>8814</v>
      </c>
      <c r="B106" s="2">
        <v>1590</v>
      </c>
      <c r="C106" s="30" t="s">
        <v>78</v>
      </c>
    </row>
    <row r="107" spans="1:3" ht="21" customHeight="1">
      <c r="A107" s="32">
        <v>8815</v>
      </c>
      <c r="B107" s="2">
        <v>1790</v>
      </c>
      <c r="C107" s="30" t="s">
        <v>79</v>
      </c>
    </row>
    <row r="108" spans="1:3" ht="21" customHeight="1">
      <c r="A108" s="32">
        <v>8816</v>
      </c>
      <c r="B108" s="2">
        <v>1990</v>
      </c>
      <c r="C108" s="30" t="s">
        <v>80</v>
      </c>
    </row>
    <row r="109" spans="1:3" ht="21" customHeight="1">
      <c r="A109" s="32">
        <v>8817</v>
      </c>
      <c r="B109" s="2">
        <v>2190</v>
      </c>
      <c r="C109" s="30" t="s">
        <v>81</v>
      </c>
    </row>
    <row r="110" spans="1:3" ht="21" customHeight="1">
      <c r="A110" s="32">
        <v>8818</v>
      </c>
      <c r="B110" s="2">
        <v>2390</v>
      </c>
      <c r="C110" s="30" t="s">
        <v>82</v>
      </c>
    </row>
    <row r="111" spans="1:3" ht="21" customHeight="1">
      <c r="A111" s="32">
        <v>8819</v>
      </c>
      <c r="B111" s="2">
        <v>2590</v>
      </c>
      <c r="C111" s="30" t="s">
        <v>83</v>
      </c>
    </row>
    <row r="112" spans="1:3" ht="21" customHeight="1">
      <c r="A112" s="32">
        <v>8820</v>
      </c>
      <c r="B112" s="2">
        <v>2790</v>
      </c>
      <c r="C112" s="30" t="s">
        <v>84</v>
      </c>
    </row>
    <row r="113" spans="1:3" ht="21" customHeight="1">
      <c r="A113" s="32">
        <v>8821</v>
      </c>
      <c r="B113" s="2">
        <v>2990</v>
      </c>
      <c r="C113" s="30" t="s">
        <v>85</v>
      </c>
    </row>
    <row r="114" spans="1:3" ht="21" customHeight="1">
      <c r="A114" s="32">
        <v>8822</v>
      </c>
      <c r="B114" s="2">
        <v>3190</v>
      </c>
      <c r="C114" s="30" t="s">
        <v>86</v>
      </c>
    </row>
    <row r="115" spans="1:3" ht="21" customHeight="1">
      <c r="A115" s="32">
        <v>8823</v>
      </c>
      <c r="B115" s="2">
        <v>3390</v>
      </c>
      <c r="C115" s="30" t="s">
        <v>87</v>
      </c>
    </row>
    <row r="116" spans="1:3" ht="21" customHeight="1">
      <c r="A116" s="32">
        <v>8824</v>
      </c>
      <c r="B116" s="2">
        <v>3590</v>
      </c>
      <c r="C116" s="30" t="s">
        <v>88</v>
      </c>
    </row>
    <row r="117" spans="1:3" ht="21" customHeight="1">
      <c r="A117" s="32">
        <v>8825</v>
      </c>
      <c r="B117" s="2">
        <v>3790</v>
      </c>
      <c r="C117" s="30" t="s">
        <v>89</v>
      </c>
    </row>
    <row r="118" spans="1:3" ht="21" customHeight="1">
      <c r="A118" s="32">
        <v>8826</v>
      </c>
      <c r="B118" s="2">
        <v>3990</v>
      </c>
      <c r="C118" s="30" t="s">
        <v>90</v>
      </c>
    </row>
    <row r="119" spans="1:3" ht="21" customHeight="1">
      <c r="A119" s="32">
        <v>8827</v>
      </c>
      <c r="B119" s="2">
        <v>4190</v>
      </c>
      <c r="C119" s="30" t="s">
        <v>201</v>
      </c>
    </row>
    <row r="120" spans="1:3" ht="21" customHeight="1">
      <c r="A120" s="32">
        <v>8828</v>
      </c>
      <c r="B120" s="2">
        <v>4390</v>
      </c>
      <c r="C120" s="30" t="s">
        <v>202</v>
      </c>
    </row>
    <row r="121" spans="1:3" ht="21" customHeight="1">
      <c r="A121" s="32">
        <v>8829</v>
      </c>
      <c r="B121" s="2">
        <v>4590</v>
      </c>
      <c r="C121" s="30" t="s">
        <v>203</v>
      </c>
    </row>
    <row r="122" spans="1:3" ht="21" customHeight="1">
      <c r="A122" s="32">
        <v>8830</v>
      </c>
      <c r="B122" s="2">
        <v>4790</v>
      </c>
      <c r="C122" s="30" t="s">
        <v>204</v>
      </c>
    </row>
    <row r="123" spans="1:3" ht="21" customHeight="1">
      <c r="A123" s="32">
        <v>8831</v>
      </c>
      <c r="B123" s="2">
        <v>4990</v>
      </c>
      <c r="C123" s="30" t="s">
        <v>205</v>
      </c>
    </row>
    <row r="124" spans="1:3" ht="21" customHeight="1">
      <c r="A124" s="32">
        <v>8832</v>
      </c>
      <c r="B124" s="2">
        <v>5190</v>
      </c>
      <c r="C124" s="30" t="s">
        <v>206</v>
      </c>
    </row>
    <row r="125" spans="1:3" ht="21" customHeight="1">
      <c r="A125" s="32">
        <v>8833</v>
      </c>
      <c r="B125" s="2">
        <v>5390</v>
      </c>
      <c r="C125" s="30" t="s">
        <v>207</v>
      </c>
    </row>
    <row r="126" spans="1:3" ht="21" customHeight="1">
      <c r="A126" s="32">
        <v>8834</v>
      </c>
      <c r="B126" s="2">
        <v>5590</v>
      </c>
      <c r="C126" s="30" t="s">
        <v>208</v>
      </c>
    </row>
    <row r="127" spans="1:3" ht="21" customHeight="1">
      <c r="A127" s="32">
        <v>8835</v>
      </c>
      <c r="B127" s="2">
        <v>5790</v>
      </c>
      <c r="C127" s="30" t="s">
        <v>209</v>
      </c>
    </row>
    <row r="128" spans="1:3" ht="21" customHeight="1">
      <c r="A128" s="32">
        <v>8836</v>
      </c>
      <c r="B128" s="2">
        <v>5990</v>
      </c>
      <c r="C128" s="30" t="s">
        <v>210</v>
      </c>
    </row>
    <row r="129" spans="1:3" ht="21" customHeight="1">
      <c r="A129" s="32">
        <v>8837</v>
      </c>
      <c r="B129" s="2">
        <v>6190</v>
      </c>
      <c r="C129" s="30" t="s">
        <v>211</v>
      </c>
    </row>
    <row r="130" spans="1:3" ht="21" customHeight="1">
      <c r="A130" s="32">
        <v>8838</v>
      </c>
      <c r="B130" s="2">
        <v>6390</v>
      </c>
      <c r="C130" s="30" t="s">
        <v>212</v>
      </c>
    </row>
    <row r="131" spans="1:3" ht="21" customHeight="1">
      <c r="A131" s="32">
        <v>8839</v>
      </c>
      <c r="B131" s="2">
        <v>6590</v>
      </c>
      <c r="C131" s="30" t="s">
        <v>213</v>
      </c>
    </row>
    <row r="132" spans="1:3" ht="21" customHeight="1">
      <c r="A132" s="32">
        <v>8840</v>
      </c>
      <c r="B132" s="2">
        <v>6790</v>
      </c>
      <c r="C132" s="30" t="s">
        <v>214</v>
      </c>
    </row>
    <row r="133" spans="1:3" ht="21" customHeight="1">
      <c r="A133" s="32">
        <v>8841</v>
      </c>
      <c r="B133" s="2">
        <v>6990</v>
      </c>
      <c r="C133" s="30" t="s">
        <v>215</v>
      </c>
    </row>
    <row r="134" spans="1:3" ht="21" customHeight="1">
      <c r="A134" s="32">
        <v>8842</v>
      </c>
      <c r="B134" s="2">
        <v>7190</v>
      </c>
      <c r="C134" s="30" t="s">
        <v>216</v>
      </c>
    </row>
    <row r="135" spans="1:3" ht="21" customHeight="1" thickBot="1">
      <c r="A135" s="33">
        <v>9999</v>
      </c>
      <c r="B135" s="34">
        <v>540</v>
      </c>
      <c r="C135" s="35" t="s">
        <v>36</v>
      </c>
    </row>
    <row r="136" spans="1:3" ht="21" customHeight="1"/>
    <row r="137" spans="1:3" ht="21" customHeight="1"/>
    <row r="138" spans="1:3" ht="21" customHeight="1"/>
    <row r="139" spans="1:3" ht="21" customHeight="1"/>
    <row r="140" spans="1:3" ht="21" customHeight="1"/>
    <row r="141" spans="1:3" ht="21" customHeight="1"/>
    <row r="142" spans="1:3" ht="21" customHeight="1"/>
    <row r="143" spans="1:3" ht="21" customHeight="1"/>
    <row r="144" spans="1:3"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sheetData>
  <sheetProtection selectLockedCells="1"/>
  <autoFilter ref="A2:D135" xr:uid="{7FEC478E-7D63-4E63-A08D-720BCA94F2F9}"/>
  <mergeCells count="14">
    <mergeCell ref="T7:T10"/>
    <mergeCell ref="G44:H44"/>
    <mergeCell ref="K47:L47"/>
    <mergeCell ref="R47:S47"/>
    <mergeCell ref="Q7:Q10"/>
    <mergeCell ref="O47:P47"/>
    <mergeCell ref="A1:C1"/>
    <mergeCell ref="O6:P6"/>
    <mergeCell ref="G2:I2"/>
    <mergeCell ref="G6:H6"/>
    <mergeCell ref="K6:L6"/>
    <mergeCell ref="R6:S6"/>
    <mergeCell ref="I7:I10"/>
    <mergeCell ref="M7:M10"/>
  </mergeCells>
  <phoneticPr fontId="2"/>
  <pageMargins left="0.7" right="0.7" top="0.75" bottom="0.75" header="0.3" footer="0.3"/>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vt:lpstr>
      <vt:lpstr>実績記録 </vt:lpstr>
      <vt:lpstr>実績記録 （２枚用）</vt:lpstr>
      <vt:lpstr>コード表</vt:lpstr>
      <vt:lpstr>コード表!Print_Area</vt:lpstr>
      <vt:lpstr>'実績記録 '!Print_Area</vt:lpstr>
      <vt:lpstr>'実績記録 （２枚用）'!Print_Area</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2025-07-10T05:49:45Z</cp:lastPrinted>
  <dcterms:modified xsi:type="dcterms:W3CDTF">2025-07-10T05:50:04Z</dcterms:modified>
</cp:coreProperties>
</file>